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0" windowWidth="17400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'Položky'!$A$1:$G$93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<sst xmlns="http://schemas.openxmlformats.org/spreadsheetml/2006/main" count="339" uniqueCount="239">
  <si>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</si>
  <si>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</si>
  <si>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</si>
  <si>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</si>
  <si>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</si>
  <si>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</si>
  <si>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</si>
  <si>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</si>
  <si>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</si>
  <si>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</si>
  <si>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</si>
  <si>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</si>
  <si>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</si>
  <si>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</si>
  <si>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</si>
  <si>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</si>
  <si>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</si>
  <si>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</si>
  <si>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</si>
  <si>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</si>
  <si>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</si>
  <si>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</si>
  <si>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</si>
  <si>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</si>
  <si>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</si>
  <si>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</si>
  <si>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</si>
  <si>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</si>
  <si>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</si>
  <si>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</si>
  <si>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</si>
  <si>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</si>
  <si>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</si>
  <si>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</si>
  <si>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</si>
  <si>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</si>
  <si>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</si>
  <si>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</si>
  <si>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</si>
  <si>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</si>
  <si>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</si>
  <si>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</si>
  <si>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</si>
  <si>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</si>
  <si>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</si>
  <si>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</si>
  <si>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</si>
  <si>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</si>
  <si>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</si>
  <si>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</si>
  <si>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</si>
  <si>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</si>
  <si>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</si>
  <si>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</si>
  <si>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</si>
  <si>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</si>
  <si>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</si>
  <si>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</si>
  <si>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</si>
  <si>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</si>
  <si>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</si>
  <si>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</si>
  <si>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</si>
  <si>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</si>
  <si>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</si>
  <si>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</si>
  <si>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</si>
  <si>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</si>
  <si>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</si>
  <si>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</si>
  <si>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</si>
  <si>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</si>
  <si>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</si>
  <si>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</si>
  <si>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</si>
  <si>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</si>
  <si>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</si>
  <si>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21</t>
  </si>
  <si>
    <t>Úprava podloží a základ.spáry</t>
  </si>
  <si>
    <t>216904112R00</t>
  </si>
  <si>
    <t xml:space="preserve">Očištění tlakovou vodou zdiva stěn </t>
  </si>
  <si>
    <t>m2</t>
  </si>
  <si>
    <t>PC</t>
  </si>
  <si>
    <t>5</t>
  </si>
  <si>
    <t>Komunikace</t>
  </si>
  <si>
    <t>596100030RAD</t>
  </si>
  <si>
    <t>Chodník z dlažby betonové, podklad štěrkopísek dlažba HBB 50 x 50 x 5 cm</t>
  </si>
  <si>
    <t>61</t>
  </si>
  <si>
    <t>Upravy povrchů vnitřní</t>
  </si>
  <si>
    <t>610991111R00</t>
  </si>
  <si>
    <t xml:space="preserve">Zakrývání výplní vnitřních otvorů </t>
  </si>
  <si>
    <t>611421431R00</t>
  </si>
  <si>
    <t xml:space="preserve">Oprava váp.omítek stropů do 50% plochy - štukových </t>
  </si>
  <si>
    <t>612421431R00</t>
  </si>
  <si>
    <t xml:space="preserve">Oprava vápen.omítek stěn do 50 % pl. - štukových </t>
  </si>
  <si>
    <t>62</t>
  </si>
  <si>
    <t>Úpravy povrchů vnější</t>
  </si>
  <si>
    <t>319201317R00</t>
  </si>
  <si>
    <t xml:space="preserve">Vyrovnání zdiva pod omítku maltou ze SMS </t>
  </si>
  <si>
    <t>94</t>
  </si>
  <si>
    <t>Lešení a stavební výtahy</t>
  </si>
  <si>
    <t>941941051R00</t>
  </si>
  <si>
    <t xml:space="preserve">Montáž lešení leh.řad.s podlahami,š.1,5 m, H 10 m 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</si>
  <si>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</si>
  <si>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</si>
  <si>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</si>
  <si>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</si>
  <si>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941955002R00</t>
  </si>
  <si>
    <t xml:space="preserve">Lešení lehké pomocné, výška podlahy do 1,9 m </t>
  </si>
  <si>
    <t>95</t>
  </si>
  <si>
    <t>Dokončovací konstrukce na pozemních stavbách</t>
  </si>
  <si>
    <t>952901221R00</t>
  </si>
  <si>
    <t xml:space="preserve">Vyčištění průmyslových budov a objektů výrobních </t>
  </si>
  <si>
    <t>900      RT5</t>
  </si>
  <si>
    <t>Hzs - nezmeřitelné práce   čl.17-1a Práce v tarifní třídě 8 - dozor na stavbě</t>
  </si>
  <si>
    <t>hod</t>
  </si>
  <si>
    <t>96</t>
  </si>
  <si>
    <t>Bourání konstrukcí</t>
  </si>
  <si>
    <t>721110806R00</t>
  </si>
  <si>
    <t xml:space="preserve">Demontáž svislého svodu DN 150 vč. vpustě </t>
  </si>
  <si>
    <t>m</t>
  </si>
  <si>
    <t>962023491R00</t>
  </si>
  <si>
    <t xml:space="preserve">Bourání zdiva nadzákladového smíšeného na MC </t>
  </si>
  <si>
    <t>m3</t>
  </si>
  <si>
    <t>968071125R00</t>
  </si>
  <si>
    <t xml:space="preserve">Vyvěšení, zavěšení kovových křídel dveří pl. 2 m2 </t>
  </si>
  <si>
    <t>kus</t>
  </si>
  <si>
    <t>97</t>
  </si>
  <si>
    <t>Prorážení otvorů</t>
  </si>
  <si>
    <t>978011161R00</t>
  </si>
  <si>
    <t xml:space="preserve">Otlučení omítek vnitřních vápenných stropů do 50 % </t>
  </si>
  <si>
    <t>978013161R00</t>
  </si>
  <si>
    <t xml:space="preserve">Otlučení omítek vnitřních stěn v rozsahu do 50 % 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</si>
  <si>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</si>
  <si>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</si>
  <si>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</si>
  <si>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</si>
  <si>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</si>
  <si>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</si>
  <si>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Živičné krytiny</t>
  </si>
  <si>
    <t>712311101R00</t>
  </si>
  <si>
    <t xml:space="preserve">Povlaková krytina střech do 10°, za studena ALP </t>
  </si>
  <si>
    <t>712341559R00</t>
  </si>
  <si>
    <t xml:space="preserve">Povlaková krytina střech do 10°, NAIP přitavením </t>
  </si>
  <si>
    <t>712341659R00</t>
  </si>
  <si>
    <t xml:space="preserve">Povlaková krytina střech do 10°, NAIP bodově </t>
  </si>
  <si>
    <t>712400832R00</t>
  </si>
  <si>
    <t xml:space="preserve">Odstranění živičné krytiny střech do 30° 2vrstvé </t>
  </si>
  <si>
    <t>11163150</t>
  </si>
  <si>
    <t>Lak asfaltový izolační ALP/S PENETRAL sud</t>
  </si>
  <si>
    <t>T</t>
  </si>
  <si>
    <t>62833157</t>
  </si>
  <si>
    <t>Pás asfaltovaný těžký Glasbit G 200 S 40</t>
  </si>
  <si>
    <t>62852256</t>
  </si>
  <si>
    <t>Pás modifikovaný asfalt Elastodek 40 special dekor</t>
  </si>
  <si>
    <t>998712201R00</t>
  </si>
  <si>
    <t xml:space="preserve">Přesun hmot pro povlakové krytiny, výšky do 6 m </t>
  </si>
  <si>
    <t>764</t>
  </si>
  <si>
    <t>Konstrukce klempířské</t>
  </si>
  <si>
    <t>764223440R00</t>
  </si>
  <si>
    <t xml:space="preserve">Oplechování okapů Ti Zn,živičná krytina, rš 400 mm </t>
  </si>
  <si>
    <t>764430840R00</t>
  </si>
  <si>
    <t xml:space="preserve">Demontáž oplechování zdí,rš od 330 do 500 mm </t>
  </si>
  <si>
    <t>764530440RT1</t>
  </si>
  <si>
    <t>Oplechování zdí z Ti Zn plechu, rš 500 mm nalepení Enkolitem</t>
  </si>
  <si>
    <t>764252410RAB</t>
  </si>
  <si>
    <t>Žlab z TiZn plechu podokapní půlkruhový rš 330 mm</t>
  </si>
  <si>
    <t>764554410RAC</t>
  </si>
  <si>
    <t>Odpadní trouby z TiZn plechu kruhové průměru 120 mm</t>
  </si>
  <si>
    <t>998764202R00</t>
  </si>
  <si>
    <t xml:space="preserve">Přesun hmot pro klempířské konstr., výšky do 12 m </t>
  </si>
  <si>
    <t>767</t>
  </si>
  <si>
    <t>Konstrukce zámečnické</t>
  </si>
  <si>
    <t>SPC1</t>
  </si>
  <si>
    <t>998767201R00</t>
  </si>
  <si>
    <t xml:space="preserve">Přesun hmot pro zámečnické konstr., výšky do 6 m </t>
  </si>
  <si>
    <t>781</t>
  </si>
  <si>
    <t>Obklady keramické</t>
  </si>
  <si>
    <t>781770010RA0</t>
  </si>
  <si>
    <t xml:space="preserve">Obklad vnější keramický 25 x 6,5 cm </t>
  </si>
  <si>
    <t>783</t>
  </si>
  <si>
    <t>Nátěry</t>
  </si>
  <si>
    <t>783201811R00</t>
  </si>
  <si>
    <t xml:space="preserve">Odstranění nátěrů z kovových konstrukcí oškrábáním </t>
  </si>
  <si>
    <t>783225400R00</t>
  </si>
  <si>
    <t xml:space="preserve">Nátěr syntetický kov. konstr. 2x + 1x email + tmel </t>
  </si>
  <si>
    <t>783226100R00</t>
  </si>
  <si>
    <t xml:space="preserve">Nátěr syntetický kovových konstrukcí základní </t>
  </si>
  <si>
    <t>783904811R00</t>
  </si>
  <si>
    <t xml:space="preserve">Odrezivění kovových konstrukcí </t>
  </si>
  <si>
    <t>784</t>
  </si>
  <si>
    <t>Malby</t>
  </si>
  <si>
    <t>784402801R00</t>
  </si>
  <si>
    <t xml:space="preserve">Odstranění malby oškrábáním v místnosti H do 3,8 m </t>
  </si>
  <si>
    <t>784425271U00</t>
  </si>
  <si>
    <t xml:space="preserve">Malba 2x vápno bílé JUB míst v-3,8m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</si>
  <si>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</si>
  <si>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</si>
  <si>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</si>
  <si>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</si>
  <si>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</si>
  <si>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</si>
  <si>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</si>
  <si>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</si>
  <si>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</si>
  <si>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</si>
  <si>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</si>
  <si>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</si>
  <si>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</si>
  <si>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</si>
  <si>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</si>
  <si>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</si>
  <si>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</si>
  <si>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</si>
  <si>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Trafostanice TS 93066, projekt</t>
  </si>
  <si>
    <t>TS 93066 Ostrava - Poruba</t>
  </si>
  <si>
    <t>1100009</t>
  </si>
  <si>
    <t>11-00-009</t>
  </si>
  <si>
    <t>TS 93066</t>
  </si>
  <si>
    <t>SPC2</t>
  </si>
  <si>
    <t xml:space="preserve">Dvoukřídlé dveře  vč. zár. </t>
  </si>
  <si>
    <t>Žaluzie</t>
  </si>
  <si>
    <t>SPC3</t>
  </si>
  <si>
    <t>Dělící příčka CETRIS vč. sít. dveří</t>
  </si>
  <si>
    <t>SPC4</t>
  </si>
  <si>
    <t>SPC5</t>
  </si>
  <si>
    <t>SPC6</t>
  </si>
  <si>
    <t>Plech ocel. Žebrovaný 35,4 kg/m2</t>
  </si>
  <si>
    <t>kg</t>
  </si>
  <si>
    <t>Ocel U50 5,29 kg/m</t>
  </si>
  <si>
    <t>Ocel U60 7,09 kg/m</t>
  </si>
  <si>
    <t>SPC7</t>
  </si>
  <si>
    <t>SPC8</t>
  </si>
  <si>
    <t>Ocel plochá 50/5 1,96 kg/m</t>
  </si>
  <si>
    <t>Ocel. Úhelník 50x50x5 3,77 kg/m</t>
  </si>
  <si>
    <t>Bourání bet. základu</t>
  </si>
  <si>
    <t xml:space="preserve">Nátěr zdiva stěn Antigrafitti </t>
  </si>
  <si>
    <t>SPC9</t>
  </si>
  <si>
    <t>Emcephob NanoWax  - Antigrafitti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</si>
</sst>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49" fontId="26" fillId="0" borderId="60" xfId="47" applyNumberFormat="1" applyFont="1" applyFill="1" applyBorder="1" applyAlignment="1">
      <alignment horizontal="left" vertical="top"/>
      <protection/>
    </xf>
    <xf numFmtId="0" fontId="26" fillId="0" borderId="60" xfId="47" applyFont="1" applyFill="1" applyBorder="1" applyAlignment="1">
      <alignment vertical="top" wrapText="1"/>
      <protection/>
    </xf>
    <xf numFmtId="49" fontId="26" fillId="0" borderId="60" xfId="47" applyNumberFormat="1" applyFont="1" applyFill="1" applyBorder="1" applyAlignment="1">
      <alignment horizontal="center" shrinkToFit="1"/>
      <protection/>
    </xf>
    <xf numFmtId="4" fontId="26" fillId="0" borderId="60" xfId="47" applyNumberFormat="1" applyFont="1" applyFill="1" applyBorder="1" applyAlignment="1">
      <alignment horizontal="right"/>
      <protection/>
    </xf>
    <xf numFmtId="4" fontId="26" fillId="0" borderId="60" xfId="47" applyNumberFormat="1" applyFont="1" applyFill="1" applyBorder="1">
      <alignment/>
      <protection/>
    </xf>
    <xf numFmtId="0" fontId="26" fillId="0" borderId="60" xfId="47" applyFont="1" applyFill="1" applyBorder="1" applyAlignment="1">
      <alignment horizontal="center" vertical="top"/>
      <protection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TS 93066 Ostrava - Poruba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218</v>
      </c>
      <c r="B5" s="16"/>
      <c r="C5" s="17" t="s">
        <v>215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216</v>
      </c>
      <c r="B7" s="24"/>
      <c r="C7" s="25" t="s">
        <v>214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1"/>
      <c r="D8" s="201"/>
      <c r="E8" s="20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8" ht="12.75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 t="s">
        <v>217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5"/>
      <c r="D12" s="205"/>
      <c r="E12" s="20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Rekapitulace!A28</f>
        <v>Ztížené výrobní podmínky</v>
      </c>
      <c r="E15" s="57"/>
      <c r="F15" s="58"/>
      <c r="G15" s="55">
        <f>Rekapitulace!I28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Rekapitulace!A29</f>
        <v>Oborová přirážka</v>
      </c>
      <c r="E16" s="60"/>
      <c r="F16" s="61"/>
      <c r="G16" s="55">
        <f>Rekapitulace!I29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 t="str">
        <f>Rekapitulace!A30</f>
        <v>Přesun stavebních kapacit</v>
      </c>
      <c r="E17" s="60"/>
      <c r="F17" s="61"/>
      <c r="G17" s="55">
        <f>Rekapitulace!I30</f>
        <v>0</v>
      </c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 t="str">
        <f>Rekapitulace!A31</f>
        <v>Mimostaveništní doprava</v>
      </c>
      <c r="E18" s="60"/>
      <c r="F18" s="61"/>
      <c r="G18" s="55">
        <f>Rekapitulace!I31</f>
        <v>0</v>
      </c>
    </row>
    <row r="19" spans="1:7" ht="15.75" customHeight="1">
      <c r="A19" s="64" t="s">
        <v>30</v>
      </c>
      <c r="B19" s="54"/>
      <c r="C19" s="55">
        <f>SUM(C15:C18)</f>
        <v>0</v>
      </c>
      <c r="D19" s="65" t="str">
        <f>Rekapitulace!A32</f>
        <v>Zařízení staveniště</v>
      </c>
      <c r="E19" s="60"/>
      <c r="F19" s="61"/>
      <c r="G19" s="55">
        <f>Rekapitulace!I32</f>
        <v>0</v>
      </c>
    </row>
    <row r="20" spans="1:7" ht="15.75" customHeight="1">
      <c r="A20" s="64"/>
      <c r="B20" s="54"/>
      <c r="C20" s="55"/>
      <c r="D20" s="59" t="str">
        <f>Rekapitulace!A33</f>
        <v>Provoz investora</v>
      </c>
      <c r="E20" s="60"/>
      <c r="F20" s="61"/>
      <c r="G20" s="55">
        <f>Rekapitulace!I33</f>
        <v>0</v>
      </c>
    </row>
    <row r="21" spans="1:7" ht="15.75" customHeight="1">
      <c r="A21" s="64" t="s">
        <v>31</v>
      </c>
      <c r="B21" s="54"/>
      <c r="C21" s="55">
        <f>HZS</f>
        <v>0</v>
      </c>
      <c r="D21" s="59" t="str">
        <f>Rekapitulace!A34</f>
        <v>Kompletační činnost (IČD)</v>
      </c>
      <c r="E21" s="60"/>
      <c r="F21" s="61"/>
      <c r="G21" s="55">
        <f>Rekapitulace!I34</f>
        <v>0</v>
      </c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6" t="s">
        <v>34</v>
      </c>
      <c r="B23" s="207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197">
        <f>ROUND(C23-F32,0)</f>
        <v>0</v>
      </c>
      <c r="G30" s="198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197">
        <f>ROUND(PRODUCT(F30,C31/100),1)</f>
        <v>0</v>
      </c>
      <c r="G31" s="198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7">
        <v>0</v>
      </c>
      <c r="G32" s="198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197">
        <f>ROUND(PRODUCT(F32,C33/100),1)</f>
        <v>0</v>
      </c>
      <c r="G33" s="198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9">
        <f>CEILING(SUM(F30:F33),IF(SUM(F30:F33)&gt;=0,1,-1))</f>
        <v>0</v>
      </c>
      <c r="G34" s="200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4"/>
      <c r="C37" s="204"/>
      <c r="D37" s="204"/>
      <c r="E37" s="204"/>
      <c r="F37" s="204"/>
      <c r="G37" s="204"/>
      <c r="H37" t="s">
        <v>6</v>
      </c>
    </row>
    <row r="38" spans="1:8" ht="12.75" customHeight="1">
      <c r="A38" s="95"/>
      <c r="B38" s="204"/>
      <c r="C38" s="204"/>
      <c r="D38" s="204"/>
      <c r="E38" s="204"/>
      <c r="F38" s="204"/>
      <c r="G38" s="204"/>
      <c r="H38" t="s">
        <v>6</v>
      </c>
    </row>
    <row r="39" spans="1:8" ht="12.75">
      <c r="A39" s="95"/>
      <c r="B39" s="204"/>
      <c r="C39" s="204"/>
      <c r="D39" s="204"/>
      <c r="E39" s="204"/>
      <c r="F39" s="204"/>
      <c r="G39" s="204"/>
      <c r="H39" t="s">
        <v>6</v>
      </c>
    </row>
    <row r="40" spans="1:8" ht="12.75">
      <c r="A40" s="95"/>
      <c r="B40" s="204"/>
      <c r="C40" s="204"/>
      <c r="D40" s="204"/>
      <c r="E40" s="204"/>
      <c r="F40" s="204"/>
      <c r="G40" s="204"/>
      <c r="H40" t="s">
        <v>6</v>
      </c>
    </row>
    <row r="41" spans="1:8" ht="12.75">
      <c r="A41" s="95"/>
      <c r="B41" s="204"/>
      <c r="C41" s="204"/>
      <c r="D41" s="204"/>
      <c r="E41" s="204"/>
      <c r="F41" s="204"/>
      <c r="G41" s="204"/>
      <c r="H41" t="s">
        <v>6</v>
      </c>
    </row>
    <row r="42" spans="1:8" ht="12.75">
      <c r="A42" s="95"/>
      <c r="B42" s="204"/>
      <c r="C42" s="204"/>
      <c r="D42" s="204"/>
      <c r="E42" s="204"/>
      <c r="F42" s="204"/>
      <c r="G42" s="204"/>
      <c r="H42" t="s">
        <v>6</v>
      </c>
    </row>
    <row r="43" spans="1:8" ht="12.75">
      <c r="A43" s="95"/>
      <c r="B43" s="204"/>
      <c r="C43" s="204"/>
      <c r="D43" s="204"/>
      <c r="E43" s="204"/>
      <c r="F43" s="204"/>
      <c r="G43" s="204"/>
      <c r="H43" t="s">
        <v>6</v>
      </c>
    </row>
    <row r="44" spans="1:8" ht="12.75">
      <c r="A44" s="95"/>
      <c r="B44" s="204"/>
      <c r="C44" s="204"/>
      <c r="D44" s="204"/>
      <c r="E44" s="204"/>
      <c r="F44" s="204"/>
      <c r="G44" s="204"/>
      <c r="H44" t="s">
        <v>6</v>
      </c>
    </row>
    <row r="45" spans="1:8" ht="0.75" customHeight="1">
      <c r="A45" s="95"/>
      <c r="B45" s="204"/>
      <c r="C45" s="204"/>
      <c r="D45" s="204"/>
      <c r="E45" s="204"/>
      <c r="F45" s="204"/>
      <c r="G45" s="204"/>
      <c r="H45" t="s">
        <v>6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9">
      <selection activeCell="M26" sqref="M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0" t="s">
        <v>49</v>
      </c>
      <c r="B1" s="211"/>
      <c r="C1" s="96" t="str">
        <f>CONCATENATE(cislostavby," ",nazevstavby)</f>
        <v>1100009 Trafostanice TS 93066, projekt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2" t="s">
        <v>51</v>
      </c>
      <c r="B2" s="213"/>
      <c r="C2" s="102" t="str">
        <f>CONCATENATE(cisloobjektu," ",nazevobjektu)</f>
        <v>TS 93066 TS 93066 Ostrava - Poruba</v>
      </c>
      <c r="D2" s="103"/>
      <c r="E2" s="104"/>
      <c r="F2" s="103"/>
      <c r="G2" s="214" t="s">
        <v>215</v>
      </c>
      <c r="H2" s="215"/>
      <c r="I2" s="216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87" t="str">
        <f>Položky!B7</f>
        <v>21</v>
      </c>
      <c r="B7" s="114" t="str">
        <f>Položky!C7</f>
        <v>Úprava podloží a základ.spáry</v>
      </c>
      <c r="D7" s="115"/>
      <c r="E7" s="188">
        <f>Položky!BA9</f>
        <v>0</v>
      </c>
      <c r="F7" s="189">
        <f>Položky!BB9</f>
        <v>0</v>
      </c>
      <c r="G7" s="189">
        <f>Položky!BC9</f>
        <v>0</v>
      </c>
      <c r="H7" s="189">
        <f>Položky!BD9</f>
        <v>0</v>
      </c>
      <c r="I7" s="190">
        <f>Položky!BE9</f>
        <v>0</v>
      </c>
    </row>
    <row r="8" spans="1:9" s="34" customFormat="1" ht="12.75">
      <c r="A8" s="187" t="str">
        <f>Položky!B10</f>
        <v>5</v>
      </c>
      <c r="B8" s="114" t="str">
        <f>Položky!C10</f>
        <v>Komunikace</v>
      </c>
      <c r="D8" s="115"/>
      <c r="E8" s="188">
        <f>Položky!BA12</f>
        <v>0</v>
      </c>
      <c r="F8" s="189">
        <f>Položky!BB12</f>
        <v>0</v>
      </c>
      <c r="G8" s="189">
        <f>Položky!BC12</f>
        <v>0</v>
      </c>
      <c r="H8" s="189">
        <f>Položky!BD12</f>
        <v>0</v>
      </c>
      <c r="I8" s="190">
        <f>Položky!BE12</f>
        <v>0</v>
      </c>
    </row>
    <row r="9" spans="1:9" s="34" customFormat="1" ht="12.75">
      <c r="A9" s="187" t="str">
        <f>Položky!B13</f>
        <v>61</v>
      </c>
      <c r="B9" s="114" t="str">
        <f>Položky!C13</f>
        <v>Upravy povrchů vnitřní</v>
      </c>
      <c r="D9" s="115"/>
      <c r="E9" s="188">
        <f>Položky!BA17</f>
        <v>0</v>
      </c>
      <c r="F9" s="189">
        <f>Položky!BB17</f>
        <v>0</v>
      </c>
      <c r="G9" s="189">
        <f>Položky!BC17</f>
        <v>0</v>
      </c>
      <c r="H9" s="189">
        <f>Položky!BD17</f>
        <v>0</v>
      </c>
      <c r="I9" s="190">
        <f>Položky!BE17</f>
        <v>0</v>
      </c>
    </row>
    <row r="10" spans="1:9" s="34" customFormat="1" ht="12.75">
      <c r="A10" s="187" t="str">
        <f>Položky!B18</f>
        <v>62</v>
      </c>
      <c r="B10" s="114" t="str">
        <f>Položky!C18</f>
        <v>Úpravy povrchů vnější</v>
      </c>
      <c r="D10" s="115"/>
      <c r="E10" s="188">
        <f>Položky!BA21</f>
        <v>0</v>
      </c>
      <c r="F10" s="189">
        <f>Položky!BB21</f>
        <v>0</v>
      </c>
      <c r="G10" s="189">
        <f>Položky!BC21</f>
        <v>0</v>
      </c>
      <c r="H10" s="189">
        <f>Položky!BD21</f>
        <v>0</v>
      </c>
      <c r="I10" s="190">
        <f>Položky!BE21</f>
        <v>0</v>
      </c>
    </row>
    <row r="11" spans="1:9" s="34" customFormat="1" ht="12.75">
      <c r="A11" s="187" t="str">
        <f>Položky!B22</f>
        <v>94</v>
      </c>
      <c r="B11" s="114" t="str">
        <f>Položky!C22</f>
        <v>Lešení a stavební výtahy</v>
      </c>
      <c r="D11" s="115"/>
      <c r="E11" s="188">
        <f>Položky!BA27</f>
        <v>0</v>
      </c>
      <c r="F11" s="189">
        <f>Položky!BB27</f>
        <v>0</v>
      </c>
      <c r="G11" s="189">
        <f>Položky!BC27</f>
        <v>0</v>
      </c>
      <c r="H11" s="189">
        <f>Položky!BD27</f>
        <v>0</v>
      </c>
      <c r="I11" s="190">
        <f>Položky!BE27</f>
        <v>0</v>
      </c>
    </row>
    <row r="12" spans="1:9" s="34" customFormat="1" ht="12.75">
      <c r="A12" s="187" t="str">
        <f>Položky!B28</f>
        <v>95</v>
      </c>
      <c r="B12" s="114" t="str">
        <f>Položky!C28</f>
        <v>Dokončovací konstrukce na pozemních stavbách</v>
      </c>
      <c r="D12" s="115"/>
      <c r="E12" s="188">
        <f>Položky!BA31</f>
        <v>0</v>
      </c>
      <c r="F12" s="189">
        <f>Položky!BB31</f>
        <v>0</v>
      </c>
      <c r="G12" s="189">
        <f>Položky!BC31</f>
        <v>0</v>
      </c>
      <c r="H12" s="189">
        <f>Položky!BD31</f>
        <v>0</v>
      </c>
      <c r="I12" s="190">
        <f>Položky!BE31</f>
        <v>0</v>
      </c>
    </row>
    <row r="13" spans="1:9" s="34" customFormat="1" ht="12.75">
      <c r="A13" s="187" t="str">
        <f>Položky!B32</f>
        <v>96</v>
      </c>
      <c r="B13" s="114" t="str">
        <f>Položky!C32</f>
        <v>Bourání konstrukcí</v>
      </c>
      <c r="D13" s="115"/>
      <c r="E13" s="188">
        <f>Položky!BA37</f>
        <v>0</v>
      </c>
      <c r="F13" s="189">
        <f>Položky!BB37</f>
        <v>0</v>
      </c>
      <c r="G13" s="189">
        <f>Položky!BC37</f>
        <v>0</v>
      </c>
      <c r="H13" s="189">
        <f>Položky!BD37</f>
        <v>0</v>
      </c>
      <c r="I13" s="190">
        <f>Položky!BE37</f>
        <v>0</v>
      </c>
    </row>
    <row r="14" spans="1:9" s="34" customFormat="1" ht="12.75">
      <c r="A14" s="187" t="str">
        <f>Položky!B38</f>
        <v>97</v>
      </c>
      <c r="B14" s="114" t="str">
        <f>Položky!C38</f>
        <v>Prorážení otvorů</v>
      </c>
      <c r="D14" s="115"/>
      <c r="E14" s="188">
        <f>Položky!BA41</f>
        <v>0</v>
      </c>
      <c r="F14" s="189">
        <f>Položky!BB41</f>
        <v>0</v>
      </c>
      <c r="G14" s="189">
        <f>Položky!BC41</f>
        <v>0</v>
      </c>
      <c r="H14" s="189">
        <f>Položky!BD41</f>
        <v>0</v>
      </c>
      <c r="I14" s="190">
        <f>Položky!BE41</f>
        <v>0</v>
      </c>
    </row>
    <row r="15" spans="1:9" s="34" customFormat="1" ht="12.75">
      <c r="A15" s="187" t="str">
        <f>Položky!B42</f>
        <v>99</v>
      </c>
      <c r="B15" s="114" t="str">
        <f>Položky!C42</f>
        <v>Staveništní přesun hmot</v>
      </c>
      <c r="D15" s="115"/>
      <c r="E15" s="188">
        <f>Položky!BA44</f>
        <v>0</v>
      </c>
      <c r="F15" s="189">
        <f>Položky!BB44</f>
        <v>0</v>
      </c>
      <c r="G15" s="189">
        <f>Položky!BC44</f>
        <v>0</v>
      </c>
      <c r="H15" s="189">
        <f>Položky!BD44</f>
        <v>0</v>
      </c>
      <c r="I15" s="190">
        <f>Položky!BE44</f>
        <v>0</v>
      </c>
    </row>
    <row r="16" spans="1:9" s="34" customFormat="1" ht="12.75">
      <c r="A16" s="187" t="str">
        <f>Položky!B45</f>
        <v>712</v>
      </c>
      <c r="B16" s="114" t="str">
        <f>Položky!C45</f>
        <v>Živičné krytiny</v>
      </c>
      <c r="D16" s="115"/>
      <c r="E16" s="188">
        <f>Položky!BA54</f>
        <v>0</v>
      </c>
      <c r="F16" s="189">
        <f>Položky!BB54</f>
        <v>0</v>
      </c>
      <c r="G16" s="189">
        <f>Položky!BC54</f>
        <v>0</v>
      </c>
      <c r="H16" s="189">
        <f>Položky!BD54</f>
        <v>0</v>
      </c>
      <c r="I16" s="190">
        <f>Položky!BE54</f>
        <v>0</v>
      </c>
    </row>
    <row r="17" spans="1:9" s="34" customFormat="1" ht="12.75">
      <c r="A17" s="187" t="str">
        <f>Položky!B55</f>
        <v>764</v>
      </c>
      <c r="B17" s="114" t="str">
        <f>Položky!C55</f>
        <v>Konstrukce klempířské</v>
      </c>
      <c r="D17" s="115"/>
      <c r="E17" s="188">
        <f>Položky!BA62</f>
        <v>0</v>
      </c>
      <c r="F17" s="189">
        <f>Položky!BB62</f>
        <v>0</v>
      </c>
      <c r="G17" s="189">
        <f>Položky!BC62</f>
        <v>0</v>
      </c>
      <c r="H17" s="189">
        <f>Položky!BD62</f>
        <v>0</v>
      </c>
      <c r="I17" s="190">
        <f>Položky!BE62</f>
        <v>0</v>
      </c>
    </row>
    <row r="18" spans="1:9" s="34" customFormat="1" ht="12.75">
      <c r="A18" s="187" t="str">
        <f>Položky!B63</f>
        <v>767</v>
      </c>
      <c r="B18" s="114" t="str">
        <f>Položky!C63</f>
        <v>Konstrukce zámečnické</v>
      </c>
      <c r="D18" s="115"/>
      <c r="E18" s="188">
        <f>Položky!BA73</f>
        <v>0</v>
      </c>
      <c r="F18" s="189">
        <f>Položky!BB73</f>
        <v>0</v>
      </c>
      <c r="G18" s="189">
        <f>Položky!BC73</f>
        <v>0</v>
      </c>
      <c r="H18" s="189">
        <f>Položky!BD73</f>
        <v>0</v>
      </c>
      <c r="I18" s="190">
        <f>Položky!BE73</f>
        <v>0</v>
      </c>
    </row>
    <row r="19" spans="1:9" s="34" customFormat="1" ht="12.75">
      <c r="A19" s="187" t="str">
        <f>Položky!B74</f>
        <v>781</v>
      </c>
      <c r="B19" s="114" t="str">
        <f>Položky!C74</f>
        <v>Obklady keramické</v>
      </c>
      <c r="D19" s="115"/>
      <c r="E19" s="188">
        <f>Položky!BA76</f>
        <v>0</v>
      </c>
      <c r="F19" s="189">
        <f>Položky!BB76</f>
        <v>0</v>
      </c>
      <c r="G19" s="189">
        <f>Položky!BC76</f>
        <v>0</v>
      </c>
      <c r="H19" s="189">
        <f>Položky!BD76</f>
        <v>0</v>
      </c>
      <c r="I19" s="190">
        <f>Položky!BE76</f>
        <v>0</v>
      </c>
    </row>
    <row r="20" spans="1:9" s="34" customFormat="1" ht="12.75">
      <c r="A20" s="187" t="str">
        <f>Položky!B77</f>
        <v>783</v>
      </c>
      <c r="B20" s="114" t="str">
        <f>Položky!C77</f>
        <v>Nátěry</v>
      </c>
      <c r="D20" s="115"/>
      <c r="E20" s="188">
        <f>Položky!BA82</f>
        <v>0</v>
      </c>
      <c r="F20" s="189">
        <f>Položky!BB82</f>
        <v>0</v>
      </c>
      <c r="G20" s="189">
        <f>Položky!BC82</f>
        <v>0</v>
      </c>
      <c r="H20" s="189">
        <f>Položky!BD82</f>
        <v>0</v>
      </c>
      <c r="I20" s="190">
        <f>Položky!BE82</f>
        <v>0</v>
      </c>
    </row>
    <row r="21" spans="1:9" s="34" customFormat="1" ht="12.75">
      <c r="A21" s="187" t="str">
        <f>Položky!B83</f>
        <v>784</v>
      </c>
      <c r="B21" s="114" t="str">
        <f>Položky!C83</f>
        <v>Malby</v>
      </c>
      <c r="D21" s="115"/>
      <c r="E21" s="188">
        <f>Položky!BA87</f>
        <v>0</v>
      </c>
      <c r="F21" s="189">
        <f>Položky!BB87</f>
        <v>0</v>
      </c>
      <c r="G21" s="189">
        <f>Položky!BC87</f>
        <v>0</v>
      </c>
      <c r="H21" s="189">
        <f>Položky!BD87</f>
        <v>0</v>
      </c>
      <c r="I21" s="190">
        <f>Položky!BE87</f>
        <v>0</v>
      </c>
    </row>
    <row r="22" spans="1:9" s="34" customFormat="1" ht="13.5" thickBot="1">
      <c r="A22" s="187" t="str">
        <f>Položky!B88</f>
        <v>D96</v>
      </c>
      <c r="B22" s="114" t="str">
        <f>Položky!C88</f>
        <v>Přesuny suti a vybouraných hmot</v>
      </c>
      <c r="D22" s="115"/>
      <c r="E22" s="188">
        <f>Položky!BA93</f>
        <v>0</v>
      </c>
      <c r="F22" s="189">
        <f>Položky!BB93</f>
        <v>0</v>
      </c>
      <c r="G22" s="189">
        <f>Položky!BC93</f>
        <v>0</v>
      </c>
      <c r="H22" s="189">
        <f>Položky!BD93</f>
        <v>0</v>
      </c>
      <c r="I22" s="190">
        <f>Položky!BE93</f>
        <v>0</v>
      </c>
    </row>
    <row r="23" spans="1:9" s="122" customFormat="1" ht="13.5" thickBot="1">
      <c r="A23" s="116"/>
      <c r="B23" s="117" t="s">
        <v>58</v>
      </c>
      <c r="C23" s="117"/>
      <c r="D23" s="118"/>
      <c r="E23" s="119">
        <f>SUM(E7:E22)</f>
        <v>0</v>
      </c>
      <c r="F23" s="120">
        <f>SUM(F7:F22)</f>
        <v>0</v>
      </c>
      <c r="G23" s="120">
        <f>SUM(G7:G22)</f>
        <v>0</v>
      </c>
      <c r="H23" s="120">
        <f>SUM(H7:H22)</f>
        <v>0</v>
      </c>
      <c r="I23" s="121">
        <f>SUM(I7:I22)</f>
        <v>0</v>
      </c>
    </row>
    <row r="24" spans="1:9" ht="12.75">
      <c r="A24" s="34"/>
      <c r="B24" s="34"/>
      <c r="C24" s="34"/>
      <c r="D24" s="34"/>
      <c r="E24" s="34"/>
      <c r="F24" s="34"/>
      <c r="G24" s="34"/>
      <c r="H24" s="34"/>
      <c r="I24" s="34"/>
    </row>
    <row r="25" spans="1:57" ht="19.5" customHeight="1">
      <c r="A25" s="106" t="s">
        <v>59</v>
      </c>
      <c r="B25" s="106"/>
      <c r="C25" s="106"/>
      <c r="D25" s="106"/>
      <c r="E25" s="106"/>
      <c r="F25" s="106"/>
      <c r="G25" s="123"/>
      <c r="H25" s="106"/>
      <c r="I25" s="106"/>
      <c r="BA25" s="40"/>
      <c r="BB25" s="40"/>
      <c r="BC25" s="40"/>
      <c r="BD25" s="40"/>
      <c r="BE25" s="40"/>
    </row>
    <row r="26" ht="13.5" thickBot="1"/>
    <row r="27" spans="1:9" ht="12.75">
      <c r="A27" s="71" t="s">
        <v>60</v>
      </c>
      <c r="B27" s="72"/>
      <c r="C27" s="72"/>
      <c r="D27" s="124"/>
      <c r="E27" s="125" t="s">
        <v>61</v>
      </c>
      <c r="F27" s="126" t="s">
        <v>62</v>
      </c>
      <c r="G27" s="127" t="s">
        <v>63</v>
      </c>
      <c r="H27" s="128"/>
      <c r="I27" s="129" t="s">
        <v>61</v>
      </c>
    </row>
    <row r="28" spans="1:53" ht="12.75">
      <c r="A28" s="130" t="s">
        <v>206</v>
      </c>
      <c r="B28" s="131"/>
      <c r="C28" s="131"/>
      <c r="D28" s="132"/>
      <c r="E28" s="133">
        <v>0</v>
      </c>
      <c r="F28" s="134">
        <v>0</v>
      </c>
      <c r="G28" s="135">
        <f aca="true" t="shared" si="0" ref="G28:G35">CHOOSE(BA28+1,HSV+PSV,HSV+PSV+Mont,HSV+PSV+Dodavka+Mont,HSV,PSV,Mont,Dodavka,Mont+Dodavka,0)</f>
        <v>0</v>
      </c>
      <c r="H28" s="136"/>
      <c r="I28" s="137">
        <f aca="true" t="shared" si="1" ref="I28:I35">E28+F28*G28/100</f>
        <v>0</v>
      </c>
      <c r="BA28">
        <v>0</v>
      </c>
    </row>
    <row r="29" spans="1:53" ht="12.75">
      <c r="A29" s="130" t="s">
        <v>207</v>
      </c>
      <c r="B29" s="131"/>
      <c r="C29" s="131"/>
      <c r="D29" s="132"/>
      <c r="E29" s="133">
        <v>0</v>
      </c>
      <c r="F29" s="134">
        <v>0</v>
      </c>
      <c r="G29" s="135">
        <f t="shared" si="0"/>
        <v>0</v>
      </c>
      <c r="H29" s="136"/>
      <c r="I29" s="137">
        <f t="shared" si="1"/>
        <v>0</v>
      </c>
      <c r="BA29">
        <v>0</v>
      </c>
    </row>
    <row r="30" spans="1:53" ht="12.75">
      <c r="A30" s="130" t="s">
        <v>208</v>
      </c>
      <c r="B30" s="131"/>
      <c r="C30" s="131"/>
      <c r="D30" s="132"/>
      <c r="E30" s="133">
        <v>0</v>
      </c>
      <c r="F30" s="134">
        <v>0</v>
      </c>
      <c r="G30" s="135">
        <f t="shared" si="0"/>
        <v>0</v>
      </c>
      <c r="H30" s="136"/>
      <c r="I30" s="137">
        <f t="shared" si="1"/>
        <v>0</v>
      </c>
      <c r="BA30">
        <v>0</v>
      </c>
    </row>
    <row r="31" spans="1:53" ht="12.75">
      <c r="A31" s="130" t="s">
        <v>209</v>
      </c>
      <c r="B31" s="131"/>
      <c r="C31" s="131"/>
      <c r="D31" s="132"/>
      <c r="E31" s="133">
        <v>0</v>
      </c>
      <c r="F31" s="134">
        <v>3.6</v>
      </c>
      <c r="G31" s="135">
        <f t="shared" si="0"/>
        <v>0</v>
      </c>
      <c r="H31" s="136"/>
      <c r="I31" s="137">
        <f t="shared" si="1"/>
        <v>0</v>
      </c>
      <c r="BA31">
        <v>0</v>
      </c>
    </row>
    <row r="32" spans="1:53" ht="12.75">
      <c r="A32" s="130" t="s">
        <v>210</v>
      </c>
      <c r="B32" s="131"/>
      <c r="C32" s="131"/>
      <c r="D32" s="132"/>
      <c r="E32" s="133">
        <v>0</v>
      </c>
      <c r="F32" s="134">
        <v>3.2</v>
      </c>
      <c r="G32" s="135">
        <f t="shared" si="0"/>
        <v>0</v>
      </c>
      <c r="H32" s="136"/>
      <c r="I32" s="137">
        <f t="shared" si="1"/>
        <v>0</v>
      </c>
      <c r="BA32">
        <v>1</v>
      </c>
    </row>
    <row r="33" spans="1:53" ht="12.75">
      <c r="A33" s="130" t="s">
        <v>211</v>
      </c>
      <c r="B33" s="131"/>
      <c r="C33" s="131"/>
      <c r="D33" s="132"/>
      <c r="E33" s="133">
        <v>0</v>
      </c>
      <c r="F33" s="134">
        <v>5</v>
      </c>
      <c r="G33" s="135">
        <f t="shared" si="0"/>
        <v>0</v>
      </c>
      <c r="H33" s="136"/>
      <c r="I33" s="137">
        <f t="shared" si="1"/>
        <v>0</v>
      </c>
      <c r="BA33">
        <v>1</v>
      </c>
    </row>
    <row r="34" spans="1:53" ht="12.75">
      <c r="A34" s="130" t="s">
        <v>212</v>
      </c>
      <c r="B34" s="131"/>
      <c r="C34" s="131"/>
      <c r="D34" s="132"/>
      <c r="E34" s="133">
        <v>0</v>
      </c>
      <c r="F34" s="134">
        <v>0</v>
      </c>
      <c r="G34" s="135">
        <f t="shared" si="0"/>
        <v>0</v>
      </c>
      <c r="H34" s="136"/>
      <c r="I34" s="137">
        <f t="shared" si="1"/>
        <v>0</v>
      </c>
      <c r="BA34">
        <v>2</v>
      </c>
    </row>
    <row r="35" spans="1:53" ht="12.75">
      <c r="A35" s="130" t="s">
        <v>213</v>
      </c>
      <c r="B35" s="131"/>
      <c r="C35" s="131"/>
      <c r="D35" s="132"/>
      <c r="E35" s="133">
        <v>0</v>
      </c>
      <c r="F35" s="134">
        <v>10</v>
      </c>
      <c r="G35" s="135">
        <f t="shared" si="0"/>
        <v>0</v>
      </c>
      <c r="H35" s="136"/>
      <c r="I35" s="137">
        <f t="shared" si="1"/>
        <v>0</v>
      </c>
      <c r="BA35">
        <v>2</v>
      </c>
    </row>
    <row r="36" spans="1:9" ht="13.5" thickBot="1">
      <c r="A36" s="138"/>
      <c r="B36" s="139" t="s">
        <v>64</v>
      </c>
      <c r="C36" s="140"/>
      <c r="D36" s="141"/>
      <c r="E36" s="142"/>
      <c r="F36" s="143"/>
      <c r="G36" s="143"/>
      <c r="H36" s="208">
        <f>SUM(I28:I35)</f>
        <v>0</v>
      </c>
      <c r="I36" s="209"/>
    </row>
    <row r="38" spans="2:9" ht="12.75">
      <c r="B38" s="122"/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6"/>
  <sheetViews>
    <sheetView showGridLines="0" showZeros="0" zoomScalePageLayoutView="0" workbookViewId="0" topLeftCell="A1">
      <pane ySplit="6" topLeftCell="A84" activePane="bottomLeft" state="frozen"/>
      <selection pane="topLeft" activeCell="A1" sqref="A1"/>
      <selection pane="bottomLeft" activeCell="F98" sqref="F98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7" t="s">
        <v>65</v>
      </c>
      <c r="B1" s="217"/>
      <c r="C1" s="217"/>
      <c r="D1" s="217"/>
      <c r="E1" s="217"/>
      <c r="F1" s="217"/>
      <c r="G1" s="217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0" t="s">
        <v>49</v>
      </c>
      <c r="B3" s="211"/>
      <c r="C3" s="96" t="str">
        <f>CONCATENATE(cislostavby," ",nazevstavby)</f>
        <v>1100009 Trafostanice TS 93066, projekt</v>
      </c>
      <c r="D3" s="97"/>
      <c r="E3" s="151" t="s">
        <v>66</v>
      </c>
      <c r="F3" s="152">
        <f>Rekapitulace!H1</f>
        <v>1</v>
      </c>
      <c r="G3" s="153"/>
    </row>
    <row r="4" spans="1:7" ht="13.5" thickBot="1">
      <c r="A4" s="218" t="s">
        <v>51</v>
      </c>
      <c r="B4" s="213"/>
      <c r="C4" s="102" t="str">
        <f>CONCATENATE(cisloobjektu," ",nazevobjektu)</f>
        <v>TS 93066 TS 93066 Ostrava - Poruba</v>
      </c>
      <c r="D4" s="103"/>
      <c r="E4" s="219" t="str">
        <f>Rekapitulace!G2</f>
        <v>TS 93066 Ostrava - Poruba</v>
      </c>
      <c r="F4" s="220"/>
      <c r="G4" s="221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77</v>
      </c>
      <c r="C7" s="164" t="s">
        <v>78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91" t="s">
        <v>79</v>
      </c>
      <c r="C8" s="192" t="s">
        <v>80</v>
      </c>
      <c r="D8" s="193" t="s">
        <v>81</v>
      </c>
      <c r="E8" s="194">
        <v>128</v>
      </c>
      <c r="F8" s="194">
        <v>0</v>
      </c>
      <c r="G8" s="19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1">
        <v>1</v>
      </c>
      <c r="CB8" s="171">
        <v>1</v>
      </c>
      <c r="CZ8" s="147">
        <v>0.000999999999999446</v>
      </c>
    </row>
    <row r="9" spans="1:57" ht="12.75">
      <c r="A9" s="172"/>
      <c r="B9" s="173" t="s">
        <v>76</v>
      </c>
      <c r="C9" s="174" t="str">
        <f>CONCATENATE(B7," ",C7)</f>
        <v>21 Úprava podloží a základ.spáry</v>
      </c>
      <c r="D9" s="175"/>
      <c r="E9" s="176"/>
      <c r="F9" s="177"/>
      <c r="G9" s="178">
        <f>SUM(G7:G8)</f>
        <v>0</v>
      </c>
      <c r="O9" s="169">
        <v>4</v>
      </c>
      <c r="BA9" s="179">
        <f>SUM(BA7:BA8)</f>
        <v>0</v>
      </c>
      <c r="BB9" s="179">
        <f>SUM(BB7:BB8)</f>
        <v>0</v>
      </c>
      <c r="BC9" s="179">
        <f>SUM(BC7:BC8)</f>
        <v>0</v>
      </c>
      <c r="BD9" s="179">
        <f>SUM(BD7:BD8)</f>
        <v>0</v>
      </c>
      <c r="BE9" s="179">
        <f>SUM(BE7:BE8)</f>
        <v>0</v>
      </c>
    </row>
    <row r="10" spans="1:15" ht="12.75">
      <c r="A10" s="162" t="s">
        <v>74</v>
      </c>
      <c r="B10" s="163" t="s">
        <v>83</v>
      </c>
      <c r="C10" s="164" t="s">
        <v>84</v>
      </c>
      <c r="D10" s="165"/>
      <c r="E10" s="166"/>
      <c r="F10" s="166"/>
      <c r="G10" s="167"/>
      <c r="H10" s="168"/>
      <c r="I10" s="168"/>
      <c r="O10" s="169">
        <v>1</v>
      </c>
    </row>
    <row r="11" spans="1:104" ht="22.5">
      <c r="A11" s="170">
        <v>2</v>
      </c>
      <c r="B11" s="191" t="s">
        <v>85</v>
      </c>
      <c r="C11" s="192" t="s">
        <v>86</v>
      </c>
      <c r="D11" s="193" t="s">
        <v>81</v>
      </c>
      <c r="E11" s="194">
        <v>17.1</v>
      </c>
      <c r="F11" s="194">
        <v>0</v>
      </c>
      <c r="G11" s="195">
        <f>E11*F11</f>
        <v>0</v>
      </c>
      <c r="O11" s="169">
        <v>2</v>
      </c>
      <c r="AA11" s="147">
        <v>2</v>
      </c>
      <c r="AB11" s="147">
        <v>0</v>
      </c>
      <c r="AC11" s="147">
        <v>0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1">
        <v>2</v>
      </c>
      <c r="CB11" s="171">
        <v>0</v>
      </c>
      <c r="CZ11" s="147">
        <v>0.523619999999937</v>
      </c>
    </row>
    <row r="12" spans="1:57" ht="12.75">
      <c r="A12" s="172"/>
      <c r="B12" s="173" t="s">
        <v>76</v>
      </c>
      <c r="C12" s="174" t="str">
        <f>CONCATENATE(B10," ",C10)</f>
        <v>5 Komunikace</v>
      </c>
      <c r="D12" s="175"/>
      <c r="E12" s="176"/>
      <c r="F12" s="177"/>
      <c r="G12" s="178">
        <f>SUM(G10:G11)</f>
        <v>0</v>
      </c>
      <c r="O12" s="169">
        <v>4</v>
      </c>
      <c r="BA12" s="179">
        <f>SUM(BA10:BA11)</f>
        <v>0</v>
      </c>
      <c r="BB12" s="179">
        <f>SUM(BB10:BB11)</f>
        <v>0</v>
      </c>
      <c r="BC12" s="179">
        <f>SUM(BC10:BC11)</f>
        <v>0</v>
      </c>
      <c r="BD12" s="179">
        <f>SUM(BD10:BD11)</f>
        <v>0</v>
      </c>
      <c r="BE12" s="179">
        <f>SUM(BE10:BE11)</f>
        <v>0</v>
      </c>
    </row>
    <row r="13" spans="1:15" ht="12.75">
      <c r="A13" s="162" t="s">
        <v>74</v>
      </c>
      <c r="B13" s="163" t="s">
        <v>87</v>
      </c>
      <c r="C13" s="164" t="s">
        <v>88</v>
      </c>
      <c r="D13" s="165"/>
      <c r="E13" s="166"/>
      <c r="F13" s="166"/>
      <c r="G13" s="167"/>
      <c r="H13" s="168"/>
      <c r="I13" s="168"/>
      <c r="O13" s="169">
        <v>1</v>
      </c>
    </row>
    <row r="14" spans="1:104" ht="12.75">
      <c r="A14" s="170">
        <v>3</v>
      </c>
      <c r="B14" s="191" t="s">
        <v>89</v>
      </c>
      <c r="C14" s="192" t="s">
        <v>90</v>
      </c>
      <c r="D14" s="193" t="s">
        <v>81</v>
      </c>
      <c r="E14" s="194">
        <v>6.6</v>
      </c>
      <c r="F14" s="194">
        <v>0</v>
      </c>
      <c r="G14" s="195">
        <f>E14*F14</f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1">
        <v>1</v>
      </c>
      <c r="CB14" s="171">
        <v>1</v>
      </c>
      <c r="CZ14" s="147">
        <v>7.9999999999969E-05</v>
      </c>
    </row>
    <row r="15" spans="1:104" ht="12.75">
      <c r="A15" s="170">
        <v>4</v>
      </c>
      <c r="B15" s="191" t="s">
        <v>91</v>
      </c>
      <c r="C15" s="192" t="s">
        <v>92</v>
      </c>
      <c r="D15" s="193" t="s">
        <v>81</v>
      </c>
      <c r="E15" s="194">
        <v>48</v>
      </c>
      <c r="F15" s="194">
        <v>0</v>
      </c>
      <c r="G15" s="195">
        <f>E15*F15</f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A15" s="171">
        <v>1</v>
      </c>
      <c r="CB15" s="171">
        <v>1</v>
      </c>
      <c r="CZ15" s="147">
        <v>0.0319999999999823</v>
      </c>
    </row>
    <row r="16" spans="1:104" ht="12.75">
      <c r="A16" s="170">
        <v>5</v>
      </c>
      <c r="B16" s="191" t="s">
        <v>93</v>
      </c>
      <c r="C16" s="192" t="s">
        <v>94</v>
      </c>
      <c r="D16" s="193" t="s">
        <v>81</v>
      </c>
      <c r="E16" s="194">
        <v>112</v>
      </c>
      <c r="F16" s="194">
        <v>0</v>
      </c>
      <c r="G16" s="195">
        <f>E16*F16</f>
        <v>0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A16" s="171">
        <v>1</v>
      </c>
      <c r="CB16" s="171">
        <v>1</v>
      </c>
      <c r="CZ16" s="147">
        <v>0.0279999999999916</v>
      </c>
    </row>
    <row r="17" spans="1:57" ht="12.75">
      <c r="A17" s="172"/>
      <c r="B17" s="173" t="s">
        <v>76</v>
      </c>
      <c r="C17" s="174" t="str">
        <f>CONCATENATE(B13," ",C13)</f>
        <v>61 Upravy povrchů vnitřní</v>
      </c>
      <c r="D17" s="175"/>
      <c r="E17" s="176"/>
      <c r="F17" s="177"/>
      <c r="G17" s="178">
        <f>SUM(G13:G16)</f>
        <v>0</v>
      </c>
      <c r="O17" s="169">
        <v>4</v>
      </c>
      <c r="BA17" s="179">
        <f>SUM(BA13:BA16)</f>
        <v>0</v>
      </c>
      <c r="BB17" s="179">
        <f>SUM(BB13:BB16)</f>
        <v>0</v>
      </c>
      <c r="BC17" s="179">
        <f>SUM(BC13:BC16)</f>
        <v>0</v>
      </c>
      <c r="BD17" s="179">
        <f>SUM(BD13:BD16)</f>
        <v>0</v>
      </c>
      <c r="BE17" s="179">
        <f>SUM(BE13:BE16)</f>
        <v>0</v>
      </c>
    </row>
    <row r="18" spans="1:15" ht="12.75">
      <c r="A18" s="162" t="s">
        <v>74</v>
      </c>
      <c r="B18" s="163" t="s">
        <v>95</v>
      </c>
      <c r="C18" s="164" t="s">
        <v>96</v>
      </c>
      <c r="D18" s="165"/>
      <c r="E18" s="166"/>
      <c r="F18" s="166"/>
      <c r="G18" s="167"/>
      <c r="H18" s="168"/>
      <c r="I18" s="168"/>
      <c r="O18" s="169">
        <v>1</v>
      </c>
    </row>
    <row r="19" spans="1:104" ht="12.75">
      <c r="A19" s="170">
        <v>6</v>
      </c>
      <c r="B19" s="191" t="s">
        <v>97</v>
      </c>
      <c r="C19" s="192" t="s">
        <v>98</v>
      </c>
      <c r="D19" s="193" t="s">
        <v>81</v>
      </c>
      <c r="E19" s="194">
        <v>2</v>
      </c>
      <c r="F19" s="194">
        <v>0</v>
      </c>
      <c r="G19" s="19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1">
        <v>1</v>
      </c>
      <c r="CB19" s="171">
        <v>1</v>
      </c>
      <c r="CZ19" s="147">
        <v>0.0237500000000068</v>
      </c>
    </row>
    <row r="20" spans="1:80" ht="12.75">
      <c r="A20" s="170">
        <v>7</v>
      </c>
      <c r="B20" s="191" t="s">
        <v>82</v>
      </c>
      <c r="C20" s="192" t="s">
        <v>236</v>
      </c>
      <c r="D20" s="193" t="s">
        <v>81</v>
      </c>
      <c r="E20" s="194">
        <v>125</v>
      </c>
      <c r="F20" s="194">
        <v>0</v>
      </c>
      <c r="G20" s="195">
        <f>E20*F20</f>
        <v>0</v>
      </c>
      <c r="O20" s="169"/>
      <c r="CA20" s="171"/>
      <c r="CB20" s="171"/>
    </row>
    <row r="21" spans="1:57" ht="12.75">
      <c r="A21" s="172"/>
      <c r="B21" s="173" t="s">
        <v>76</v>
      </c>
      <c r="C21" s="174" t="str">
        <f>CONCATENATE(B18," ",C18)</f>
        <v>62 Úpravy povrchů vnější</v>
      </c>
      <c r="D21" s="175"/>
      <c r="E21" s="176"/>
      <c r="F21" s="177"/>
      <c r="G21" s="178">
        <f>SUM(G18:G20)</f>
        <v>0</v>
      </c>
      <c r="O21" s="169">
        <v>4</v>
      </c>
      <c r="BA21" s="179">
        <f>SUM(BA18:BA20)</f>
        <v>0</v>
      </c>
      <c r="BB21" s="179">
        <f>SUM(BB18:BB20)</f>
        <v>0</v>
      </c>
      <c r="BC21" s="179">
        <f>SUM(BC18:BC20)</f>
        <v>0</v>
      </c>
      <c r="BD21" s="179">
        <f>SUM(BD18:BD20)</f>
        <v>0</v>
      </c>
      <c r="BE21" s="179">
        <f>SUM(BE18:BE20)</f>
        <v>0</v>
      </c>
    </row>
    <row r="22" spans="1:15" ht="12.75">
      <c r="A22" s="162" t="s">
        <v>74</v>
      </c>
      <c r="B22" s="163" t="s">
        <v>99</v>
      </c>
      <c r="C22" s="164" t="s">
        <v>100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8</v>
      </c>
      <c r="B23" s="191" t="s">
        <v>101</v>
      </c>
      <c r="C23" s="192" t="s">
        <v>102</v>
      </c>
      <c r="D23" s="193" t="s">
        <v>81</v>
      </c>
      <c r="E23" s="194">
        <v>144</v>
      </c>
      <c r="F23" s="194">
        <v>0</v>
      </c>
      <c r="G23" s="195">
        <f>E23*F23</f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1">
        <v>1</v>
      </c>
      <c r="CB23" s="171">
        <v>1</v>
      </c>
      <c r="CZ23" s="147">
        <v>0.0440600000000018</v>
      </c>
    </row>
    <row r="24" spans="1:104" ht="12.75">
      <c r="A24" s="170">
        <v>9</v>
      </c>
      <c r="B24" s="191" t="s">
        <v>103</v>
      </c>
      <c r="C24" s="192" t="s">
        <v>104</v>
      </c>
      <c r="D24" s="193" t="s">
        <v>81</v>
      </c>
      <c r="E24" s="194">
        <v>144</v>
      </c>
      <c r="F24" s="194">
        <v>0</v>
      </c>
      <c r="G24" s="195">
        <f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A24" s="171">
        <v>1</v>
      </c>
      <c r="CB24" s="171">
        <v>1</v>
      </c>
      <c r="CZ24" s="147">
        <v>0</v>
      </c>
    </row>
    <row r="25" spans="1:104" ht="12.75">
      <c r="A25" s="170">
        <v>10</v>
      </c>
      <c r="B25" s="191" t="s">
        <v>105</v>
      </c>
      <c r="C25" s="192" t="s">
        <v>106</v>
      </c>
      <c r="D25" s="193" t="s">
        <v>81</v>
      </c>
      <c r="E25" s="194">
        <v>144</v>
      </c>
      <c r="F25" s="194">
        <v>0</v>
      </c>
      <c r="G25" s="19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1">
        <v>1</v>
      </c>
      <c r="CB25" s="171">
        <v>1</v>
      </c>
      <c r="CZ25" s="147">
        <v>0</v>
      </c>
    </row>
    <row r="26" spans="1:104" ht="12.75">
      <c r="A26" s="170">
        <v>11</v>
      </c>
      <c r="B26" s="191" t="s">
        <v>107</v>
      </c>
      <c r="C26" s="192" t="s">
        <v>108</v>
      </c>
      <c r="D26" s="193" t="s">
        <v>81</v>
      </c>
      <c r="E26" s="194">
        <v>48</v>
      </c>
      <c r="F26" s="194">
        <v>0</v>
      </c>
      <c r="G26" s="19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1">
        <v>1</v>
      </c>
      <c r="CB26" s="171">
        <v>1</v>
      </c>
      <c r="CZ26" s="147">
        <v>0.0349600000000123</v>
      </c>
    </row>
    <row r="27" spans="1:57" ht="12.75">
      <c r="A27" s="172"/>
      <c r="B27" s="173" t="s">
        <v>76</v>
      </c>
      <c r="C27" s="174" t="str">
        <f>CONCATENATE(B22," ",C22)</f>
        <v>94 Lešení a stavební výtahy</v>
      </c>
      <c r="D27" s="175"/>
      <c r="E27" s="176"/>
      <c r="F27" s="177"/>
      <c r="G27" s="178">
        <f>SUM(G22:G26)</f>
        <v>0</v>
      </c>
      <c r="O27" s="169">
        <v>4</v>
      </c>
      <c r="BA27" s="179">
        <f>SUM(BA22:BA26)</f>
        <v>0</v>
      </c>
      <c r="BB27" s="179">
        <f>SUM(BB22:BB26)</f>
        <v>0</v>
      </c>
      <c r="BC27" s="179">
        <f>SUM(BC22:BC26)</f>
        <v>0</v>
      </c>
      <c r="BD27" s="179">
        <f>SUM(BD22:BD26)</f>
        <v>0</v>
      </c>
      <c r="BE27" s="179">
        <f>SUM(BE22:BE26)</f>
        <v>0</v>
      </c>
    </row>
    <row r="28" spans="1:15" ht="12.75">
      <c r="A28" s="162" t="s">
        <v>74</v>
      </c>
      <c r="B28" s="163" t="s">
        <v>109</v>
      </c>
      <c r="C28" s="164" t="s">
        <v>110</v>
      </c>
      <c r="D28" s="165"/>
      <c r="E28" s="166"/>
      <c r="F28" s="166"/>
      <c r="G28" s="167"/>
      <c r="H28" s="168"/>
      <c r="I28" s="168"/>
      <c r="O28" s="169">
        <v>1</v>
      </c>
    </row>
    <row r="29" spans="1:104" ht="12.75">
      <c r="A29" s="170">
        <v>12</v>
      </c>
      <c r="B29" s="191" t="s">
        <v>111</v>
      </c>
      <c r="C29" s="192" t="s">
        <v>112</v>
      </c>
      <c r="D29" s="193" t="s">
        <v>81</v>
      </c>
      <c r="E29" s="194">
        <v>63</v>
      </c>
      <c r="F29" s="194">
        <v>0</v>
      </c>
      <c r="G29" s="195">
        <f>E29*F29</f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1">
        <v>1</v>
      </c>
      <c r="CB29" s="171">
        <v>1</v>
      </c>
      <c r="CZ29" s="147">
        <v>3.99999999999845E-05</v>
      </c>
    </row>
    <row r="30" spans="1:104" ht="22.5">
      <c r="A30" s="170">
        <v>13</v>
      </c>
      <c r="B30" s="191" t="s">
        <v>113</v>
      </c>
      <c r="C30" s="192" t="s">
        <v>114</v>
      </c>
      <c r="D30" s="193" t="s">
        <v>115</v>
      </c>
      <c r="E30" s="194">
        <v>48</v>
      </c>
      <c r="F30" s="194">
        <v>0</v>
      </c>
      <c r="G30" s="195">
        <f>E30*F30</f>
        <v>0</v>
      </c>
      <c r="O30" s="169">
        <v>2</v>
      </c>
      <c r="AA30" s="147">
        <v>10</v>
      </c>
      <c r="AB30" s="147">
        <v>0</v>
      </c>
      <c r="AC30" s="147">
        <v>8</v>
      </c>
      <c r="AZ30" s="147">
        <v>5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A30" s="171">
        <v>10</v>
      </c>
      <c r="CB30" s="171">
        <v>0</v>
      </c>
      <c r="CZ30" s="147">
        <v>0</v>
      </c>
    </row>
    <row r="31" spans="1:57" ht="12.75">
      <c r="A31" s="172"/>
      <c r="B31" s="173" t="s">
        <v>76</v>
      </c>
      <c r="C31" s="174" t="str">
        <f>CONCATENATE(B28," ",C28)</f>
        <v>95 Dokončovací konstrukce na pozemních stavbách</v>
      </c>
      <c r="D31" s="175"/>
      <c r="E31" s="176"/>
      <c r="F31" s="177"/>
      <c r="G31" s="178">
        <f>SUM(G28:G30)</f>
        <v>0</v>
      </c>
      <c r="O31" s="169">
        <v>4</v>
      </c>
      <c r="BA31" s="179">
        <f>SUM(BA28:BA30)</f>
        <v>0</v>
      </c>
      <c r="BB31" s="179">
        <f>SUM(BB28:BB30)</f>
        <v>0</v>
      </c>
      <c r="BC31" s="179">
        <f>SUM(BC28:BC30)</f>
        <v>0</v>
      </c>
      <c r="BD31" s="179">
        <f>SUM(BD28:BD30)</f>
        <v>0</v>
      </c>
      <c r="BE31" s="179">
        <f>SUM(BE28:BE30)</f>
        <v>0</v>
      </c>
    </row>
    <row r="32" spans="1:15" ht="12.75">
      <c r="A32" s="162" t="s">
        <v>74</v>
      </c>
      <c r="B32" s="163" t="s">
        <v>116</v>
      </c>
      <c r="C32" s="164" t="s">
        <v>117</v>
      </c>
      <c r="D32" s="165"/>
      <c r="E32" s="166"/>
      <c r="F32" s="166"/>
      <c r="G32" s="167"/>
      <c r="H32" s="168"/>
      <c r="I32" s="168"/>
      <c r="O32" s="169">
        <v>1</v>
      </c>
    </row>
    <row r="33" spans="1:104" ht="12.75">
      <c r="A33" s="170">
        <v>14</v>
      </c>
      <c r="B33" s="191" t="s">
        <v>118</v>
      </c>
      <c r="C33" s="192" t="s">
        <v>119</v>
      </c>
      <c r="D33" s="193" t="s">
        <v>120</v>
      </c>
      <c r="E33" s="194">
        <v>4</v>
      </c>
      <c r="F33" s="194">
        <v>0</v>
      </c>
      <c r="G33" s="195">
        <f>E33*F33</f>
        <v>0</v>
      </c>
      <c r="O33" s="169">
        <v>2</v>
      </c>
      <c r="AA33" s="147">
        <v>1</v>
      </c>
      <c r="AB33" s="147">
        <v>7</v>
      </c>
      <c r="AC33" s="147">
        <v>7</v>
      </c>
      <c r="AZ33" s="147">
        <v>1</v>
      </c>
      <c r="BA33" s="147">
        <f>IF(AZ33=1,G33,0)</f>
        <v>0</v>
      </c>
      <c r="BB33" s="147">
        <f>IF(AZ33=2,G33,0)</f>
        <v>0</v>
      </c>
      <c r="BC33" s="147">
        <f>IF(AZ33=3,G33,0)</f>
        <v>0</v>
      </c>
      <c r="BD33" s="147">
        <f>IF(AZ33=4,G33,0)</f>
        <v>0</v>
      </c>
      <c r="BE33" s="147">
        <f>IF(AZ33=5,G33,0)</f>
        <v>0</v>
      </c>
      <c r="CA33" s="171">
        <v>1</v>
      </c>
      <c r="CB33" s="171">
        <v>7</v>
      </c>
      <c r="CZ33" s="147">
        <v>0</v>
      </c>
    </row>
    <row r="34" spans="1:104" ht="12.75">
      <c r="A34" s="170">
        <v>15</v>
      </c>
      <c r="B34" s="191" t="s">
        <v>121</v>
      </c>
      <c r="C34" s="192" t="s">
        <v>122</v>
      </c>
      <c r="D34" s="193" t="s">
        <v>123</v>
      </c>
      <c r="E34" s="194">
        <v>0.3</v>
      </c>
      <c r="F34" s="194">
        <v>0</v>
      </c>
      <c r="G34" s="195">
        <f>E34*F34</f>
        <v>0</v>
      </c>
      <c r="O34" s="169">
        <v>2</v>
      </c>
      <c r="AA34" s="147">
        <v>1</v>
      </c>
      <c r="AB34" s="147">
        <v>1</v>
      </c>
      <c r="AC34" s="147">
        <v>1</v>
      </c>
      <c r="AZ34" s="147">
        <v>1</v>
      </c>
      <c r="BA34" s="147">
        <f>IF(AZ34=1,G34,0)</f>
        <v>0</v>
      </c>
      <c r="BB34" s="147">
        <f>IF(AZ34=2,G34,0)</f>
        <v>0</v>
      </c>
      <c r="BC34" s="147">
        <f>IF(AZ34=3,G34,0)</f>
        <v>0</v>
      </c>
      <c r="BD34" s="147">
        <f>IF(AZ34=4,G34,0)</f>
        <v>0</v>
      </c>
      <c r="BE34" s="147">
        <f>IF(AZ34=5,G34,0)</f>
        <v>0</v>
      </c>
      <c r="CA34" s="171">
        <v>1</v>
      </c>
      <c r="CB34" s="171">
        <v>1</v>
      </c>
      <c r="CZ34" s="147">
        <v>0.000999999999999446</v>
      </c>
    </row>
    <row r="35" spans="1:80" ht="12.75">
      <c r="A35" s="170">
        <v>16</v>
      </c>
      <c r="B35" s="191" t="s">
        <v>121</v>
      </c>
      <c r="C35" s="192" t="s">
        <v>235</v>
      </c>
      <c r="D35" s="193" t="s">
        <v>123</v>
      </c>
      <c r="E35" s="194">
        <v>0.3</v>
      </c>
      <c r="F35" s="194">
        <v>0</v>
      </c>
      <c r="G35" s="195">
        <f>E35*F35</f>
        <v>0</v>
      </c>
      <c r="O35" s="169"/>
      <c r="CA35" s="171"/>
      <c r="CB35" s="171"/>
    </row>
    <row r="36" spans="1:104" ht="12.75">
      <c r="A36" s="170">
        <v>17</v>
      </c>
      <c r="B36" s="191" t="s">
        <v>124</v>
      </c>
      <c r="C36" s="192" t="s">
        <v>125</v>
      </c>
      <c r="D36" s="193" t="s">
        <v>126</v>
      </c>
      <c r="E36" s="194">
        <v>4</v>
      </c>
      <c r="F36" s="194">
        <v>0</v>
      </c>
      <c r="G36" s="195">
        <f>E36*F36</f>
        <v>0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>IF(AZ36=1,G36,0)</f>
        <v>0</v>
      </c>
      <c r="BB36" s="147">
        <f>IF(AZ36=2,G36,0)</f>
        <v>0</v>
      </c>
      <c r="BC36" s="147">
        <f>IF(AZ36=3,G36,0)</f>
        <v>0</v>
      </c>
      <c r="BD36" s="147">
        <f>IF(AZ36=4,G36,0)</f>
        <v>0</v>
      </c>
      <c r="BE36" s="147">
        <f>IF(AZ36=5,G36,0)</f>
        <v>0</v>
      </c>
      <c r="CA36" s="171">
        <v>1</v>
      </c>
      <c r="CB36" s="171">
        <v>1</v>
      </c>
      <c r="CZ36" s="147">
        <v>0</v>
      </c>
    </row>
    <row r="37" spans="1:57" ht="12.75">
      <c r="A37" s="172"/>
      <c r="B37" s="173" t="s">
        <v>76</v>
      </c>
      <c r="C37" s="174" t="str">
        <f>CONCATENATE(B32," ",C32)</f>
        <v>96 Bourání konstrukcí</v>
      </c>
      <c r="D37" s="175"/>
      <c r="E37" s="176"/>
      <c r="F37" s="177"/>
      <c r="G37" s="178">
        <f>SUM(G32:G36)</f>
        <v>0</v>
      </c>
      <c r="O37" s="169">
        <v>4</v>
      </c>
      <c r="BA37" s="179">
        <f>SUM(BA32:BA36)</f>
        <v>0</v>
      </c>
      <c r="BB37" s="179">
        <f>SUM(BB32:BB36)</f>
        <v>0</v>
      </c>
      <c r="BC37" s="179">
        <f>SUM(BC32:BC36)</f>
        <v>0</v>
      </c>
      <c r="BD37" s="179">
        <f>SUM(BD32:BD36)</f>
        <v>0</v>
      </c>
      <c r="BE37" s="179">
        <f>SUM(BE32:BE36)</f>
        <v>0</v>
      </c>
    </row>
    <row r="38" spans="1:15" ht="12.75">
      <c r="A38" s="162" t="s">
        <v>74</v>
      </c>
      <c r="B38" s="163" t="s">
        <v>127</v>
      </c>
      <c r="C38" s="164" t="s">
        <v>128</v>
      </c>
      <c r="D38" s="165"/>
      <c r="E38" s="166"/>
      <c r="F38" s="166"/>
      <c r="G38" s="167"/>
      <c r="H38" s="168"/>
      <c r="I38" s="168"/>
      <c r="O38" s="169">
        <v>1</v>
      </c>
    </row>
    <row r="39" spans="1:104" ht="12.75">
      <c r="A39" s="170">
        <v>18</v>
      </c>
      <c r="B39" s="191" t="s">
        <v>129</v>
      </c>
      <c r="C39" s="192" t="s">
        <v>130</v>
      </c>
      <c r="D39" s="193" t="s">
        <v>81</v>
      </c>
      <c r="E39" s="194">
        <v>48</v>
      </c>
      <c r="F39" s="194">
        <v>0</v>
      </c>
      <c r="G39" s="195">
        <f>E39*F39</f>
        <v>0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>IF(AZ39=1,G39,0)</f>
        <v>0</v>
      </c>
      <c r="BB39" s="147">
        <f>IF(AZ39=2,G39,0)</f>
        <v>0</v>
      </c>
      <c r="BC39" s="147">
        <f>IF(AZ39=3,G39,0)</f>
        <v>0</v>
      </c>
      <c r="BD39" s="147">
        <f>IF(AZ39=4,G39,0)</f>
        <v>0</v>
      </c>
      <c r="BE39" s="147">
        <f>IF(AZ39=5,G39,0)</f>
        <v>0</v>
      </c>
      <c r="CA39" s="171">
        <v>1</v>
      </c>
      <c r="CB39" s="171">
        <v>1</v>
      </c>
      <c r="CZ39" s="147">
        <v>0</v>
      </c>
    </row>
    <row r="40" spans="1:104" ht="12.75">
      <c r="A40" s="170">
        <v>19</v>
      </c>
      <c r="B40" s="191" t="s">
        <v>131</v>
      </c>
      <c r="C40" s="192" t="s">
        <v>132</v>
      </c>
      <c r="D40" s="193" t="s">
        <v>81</v>
      </c>
      <c r="E40" s="194">
        <v>112</v>
      </c>
      <c r="F40" s="194">
        <v>0</v>
      </c>
      <c r="G40" s="195">
        <f>E40*F40</f>
        <v>0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>IF(AZ40=1,G40,0)</f>
        <v>0</v>
      </c>
      <c r="BB40" s="147">
        <f>IF(AZ40=2,G40,0)</f>
        <v>0</v>
      </c>
      <c r="BC40" s="147">
        <f>IF(AZ40=3,G40,0)</f>
        <v>0</v>
      </c>
      <c r="BD40" s="147">
        <f>IF(AZ40=4,G40,0)</f>
        <v>0</v>
      </c>
      <c r="BE40" s="147">
        <f>IF(AZ40=5,G40,0)</f>
        <v>0</v>
      </c>
      <c r="CA40" s="171">
        <v>1</v>
      </c>
      <c r="CB40" s="171">
        <v>1</v>
      </c>
      <c r="CZ40" s="147">
        <v>0</v>
      </c>
    </row>
    <row r="41" spans="1:57" ht="12.75">
      <c r="A41" s="172"/>
      <c r="B41" s="173" t="s">
        <v>76</v>
      </c>
      <c r="C41" s="174" t="str">
        <f>CONCATENATE(B38," ",C38)</f>
        <v>97 Prorážení otvorů</v>
      </c>
      <c r="D41" s="175"/>
      <c r="E41" s="176"/>
      <c r="F41" s="177"/>
      <c r="G41" s="178">
        <f>SUM(G38:G40)</f>
        <v>0</v>
      </c>
      <c r="O41" s="169">
        <v>4</v>
      </c>
      <c r="BA41" s="179">
        <f>SUM(BA38:BA40)</f>
        <v>0</v>
      </c>
      <c r="BB41" s="179">
        <f>SUM(BB38:BB40)</f>
        <v>0</v>
      </c>
      <c r="BC41" s="179">
        <f>SUM(BC38:BC40)</f>
        <v>0</v>
      </c>
      <c r="BD41" s="179">
        <f>SUM(BD38:BD40)</f>
        <v>0</v>
      </c>
      <c r="BE41" s="179">
        <f>SUM(BE38:BE40)</f>
        <v>0</v>
      </c>
    </row>
    <row r="42" spans="1:15" ht="12.75">
      <c r="A42" s="162" t="s">
        <v>74</v>
      </c>
      <c r="B42" s="163" t="s">
        <v>133</v>
      </c>
      <c r="C42" s="164" t="s">
        <v>134</v>
      </c>
      <c r="D42" s="165"/>
      <c r="E42" s="166"/>
      <c r="F42" s="166"/>
      <c r="G42" s="167"/>
      <c r="H42" s="168"/>
      <c r="I42" s="168"/>
      <c r="O42" s="169">
        <v>1</v>
      </c>
    </row>
    <row r="43" spans="1:104" ht="12.75">
      <c r="A43" s="196">
        <v>20</v>
      </c>
      <c r="B43" s="191" t="s">
        <v>135</v>
      </c>
      <c r="C43" s="192" t="s">
        <v>136</v>
      </c>
      <c r="D43" s="193" t="s">
        <v>137</v>
      </c>
      <c r="E43" s="194">
        <v>16.6511480000004</v>
      </c>
      <c r="F43" s="194">
        <v>0</v>
      </c>
      <c r="G43" s="195">
        <f>E43*F43</f>
        <v>0</v>
      </c>
      <c r="O43" s="169">
        <v>2</v>
      </c>
      <c r="AA43" s="147">
        <v>7</v>
      </c>
      <c r="AB43" s="147">
        <v>1</v>
      </c>
      <c r="AC43" s="147">
        <v>2</v>
      </c>
      <c r="AZ43" s="147">
        <v>1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A43" s="171">
        <v>7</v>
      </c>
      <c r="CB43" s="171">
        <v>1</v>
      </c>
      <c r="CZ43" s="147">
        <v>0</v>
      </c>
    </row>
    <row r="44" spans="1:57" ht="12.75">
      <c r="A44" s="172"/>
      <c r="B44" s="173" t="s">
        <v>76</v>
      </c>
      <c r="C44" s="174" t="str">
        <f>CONCATENATE(B42," ",C42)</f>
        <v>99 Staveništní přesun hmot</v>
      </c>
      <c r="D44" s="175"/>
      <c r="E44" s="176"/>
      <c r="F44" s="177"/>
      <c r="G44" s="178">
        <f>SUM(G42:G43)</f>
        <v>0</v>
      </c>
      <c r="O44" s="169">
        <v>4</v>
      </c>
      <c r="BA44" s="179">
        <f>SUM(BA42:BA43)</f>
        <v>0</v>
      </c>
      <c r="BB44" s="179">
        <f>SUM(BB42:BB43)</f>
        <v>0</v>
      </c>
      <c r="BC44" s="179">
        <f>SUM(BC42:BC43)</f>
        <v>0</v>
      </c>
      <c r="BD44" s="179">
        <f>SUM(BD42:BD43)</f>
        <v>0</v>
      </c>
      <c r="BE44" s="179">
        <f>SUM(BE42:BE43)</f>
        <v>0</v>
      </c>
    </row>
    <row r="45" spans="1:15" ht="12.75">
      <c r="A45" s="162" t="s">
        <v>74</v>
      </c>
      <c r="B45" s="163" t="s">
        <v>138</v>
      </c>
      <c r="C45" s="164" t="s">
        <v>139</v>
      </c>
      <c r="D45" s="165"/>
      <c r="E45" s="166"/>
      <c r="F45" s="166"/>
      <c r="G45" s="167"/>
      <c r="H45" s="168"/>
      <c r="I45" s="168"/>
      <c r="O45" s="169">
        <v>1</v>
      </c>
    </row>
    <row r="46" spans="1:104" ht="12.75">
      <c r="A46" s="170">
        <v>21</v>
      </c>
      <c r="B46" s="191" t="s">
        <v>140</v>
      </c>
      <c r="C46" s="192" t="s">
        <v>141</v>
      </c>
      <c r="D46" s="193" t="s">
        <v>81</v>
      </c>
      <c r="E46" s="194">
        <v>55.25</v>
      </c>
      <c r="F46" s="194">
        <v>0</v>
      </c>
      <c r="G46" s="195">
        <f aca="true" t="shared" si="0" ref="G46:G53">E46*F46</f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 aca="true" t="shared" si="1" ref="BA46:BA53">IF(AZ46=1,G46,0)</f>
        <v>0</v>
      </c>
      <c r="BB46" s="147">
        <f aca="true" t="shared" si="2" ref="BB46:BB53">IF(AZ46=2,G46,0)</f>
        <v>0</v>
      </c>
      <c r="BC46" s="147">
        <f aca="true" t="shared" si="3" ref="BC46:BC53">IF(AZ46=3,G46,0)</f>
        <v>0</v>
      </c>
      <c r="BD46" s="147">
        <f aca="true" t="shared" si="4" ref="BD46:BD53">IF(AZ46=4,G46,0)</f>
        <v>0</v>
      </c>
      <c r="BE46" s="147">
        <f aca="true" t="shared" si="5" ref="BE46:BE53">IF(AZ46=5,G46,0)</f>
        <v>0</v>
      </c>
      <c r="CA46" s="171">
        <v>1</v>
      </c>
      <c r="CB46" s="171">
        <v>7</v>
      </c>
      <c r="CZ46" s="147">
        <v>0</v>
      </c>
    </row>
    <row r="47" spans="1:104" ht="12.75">
      <c r="A47" s="170">
        <v>22</v>
      </c>
      <c r="B47" s="191" t="s">
        <v>142</v>
      </c>
      <c r="C47" s="192" t="s">
        <v>143</v>
      </c>
      <c r="D47" s="193" t="s">
        <v>81</v>
      </c>
      <c r="E47" s="194">
        <v>55.25</v>
      </c>
      <c r="F47" s="194">
        <v>0</v>
      </c>
      <c r="G47" s="195">
        <f t="shared" si="0"/>
        <v>0</v>
      </c>
      <c r="O47" s="169">
        <v>2</v>
      </c>
      <c r="AA47" s="147">
        <v>1</v>
      </c>
      <c r="AB47" s="147">
        <v>7</v>
      </c>
      <c r="AC47" s="147">
        <v>7</v>
      </c>
      <c r="AZ47" s="147">
        <v>2</v>
      </c>
      <c r="BA47" s="147">
        <f t="shared" si="1"/>
        <v>0</v>
      </c>
      <c r="BB47" s="147">
        <f t="shared" si="2"/>
        <v>0</v>
      </c>
      <c r="BC47" s="147">
        <f t="shared" si="3"/>
        <v>0</v>
      </c>
      <c r="BD47" s="147">
        <f t="shared" si="4"/>
        <v>0</v>
      </c>
      <c r="BE47" s="147">
        <f t="shared" si="5"/>
        <v>0</v>
      </c>
      <c r="CA47" s="171">
        <v>1</v>
      </c>
      <c r="CB47" s="171">
        <v>7</v>
      </c>
      <c r="CZ47" s="147">
        <v>0.000350000000000072</v>
      </c>
    </row>
    <row r="48" spans="1:104" ht="12.75">
      <c r="A48" s="170">
        <v>23</v>
      </c>
      <c r="B48" s="191" t="s">
        <v>144</v>
      </c>
      <c r="C48" s="192" t="s">
        <v>145</v>
      </c>
      <c r="D48" s="193" t="s">
        <v>81</v>
      </c>
      <c r="E48" s="194">
        <v>55.25</v>
      </c>
      <c r="F48" s="194">
        <v>0</v>
      </c>
      <c r="G48" s="195">
        <f t="shared" si="0"/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 t="shared" si="1"/>
        <v>0</v>
      </c>
      <c r="BB48" s="147">
        <f t="shared" si="2"/>
        <v>0</v>
      </c>
      <c r="BC48" s="147">
        <f t="shared" si="3"/>
        <v>0</v>
      </c>
      <c r="BD48" s="147">
        <f t="shared" si="4"/>
        <v>0</v>
      </c>
      <c r="BE48" s="147">
        <f t="shared" si="5"/>
        <v>0</v>
      </c>
      <c r="CA48" s="171">
        <v>1</v>
      </c>
      <c r="CB48" s="171">
        <v>7</v>
      </c>
      <c r="CZ48" s="147">
        <v>0.000360000000000138</v>
      </c>
    </row>
    <row r="49" spans="1:104" ht="12.75">
      <c r="A49" s="170">
        <v>24</v>
      </c>
      <c r="B49" s="191" t="s">
        <v>146</v>
      </c>
      <c r="C49" s="192" t="s">
        <v>147</v>
      </c>
      <c r="D49" s="193" t="s">
        <v>81</v>
      </c>
      <c r="E49" s="194">
        <v>55.25</v>
      </c>
      <c r="F49" s="194">
        <v>0</v>
      </c>
      <c r="G49" s="195">
        <f t="shared" si="0"/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 t="shared" si="1"/>
        <v>0</v>
      </c>
      <c r="BB49" s="147">
        <f t="shared" si="2"/>
        <v>0</v>
      </c>
      <c r="BC49" s="147">
        <f t="shared" si="3"/>
        <v>0</v>
      </c>
      <c r="BD49" s="147">
        <f t="shared" si="4"/>
        <v>0</v>
      </c>
      <c r="BE49" s="147">
        <f t="shared" si="5"/>
        <v>0</v>
      </c>
      <c r="CA49" s="171">
        <v>1</v>
      </c>
      <c r="CB49" s="171">
        <v>7</v>
      </c>
      <c r="CZ49" s="147">
        <v>0</v>
      </c>
    </row>
    <row r="50" spans="1:104" ht="12.75">
      <c r="A50" s="170">
        <v>25</v>
      </c>
      <c r="B50" s="191" t="s">
        <v>148</v>
      </c>
      <c r="C50" s="192" t="s">
        <v>149</v>
      </c>
      <c r="D50" s="193" t="s">
        <v>150</v>
      </c>
      <c r="E50" s="194">
        <v>0.0166</v>
      </c>
      <c r="F50" s="194">
        <v>0</v>
      </c>
      <c r="G50" s="195">
        <f t="shared" si="0"/>
        <v>0</v>
      </c>
      <c r="O50" s="169">
        <v>2</v>
      </c>
      <c r="AA50" s="147">
        <v>3</v>
      </c>
      <c r="AB50" s="147">
        <v>7</v>
      </c>
      <c r="AC50" s="147">
        <v>11163150</v>
      </c>
      <c r="AZ50" s="147">
        <v>2</v>
      </c>
      <c r="BA50" s="147">
        <f t="shared" si="1"/>
        <v>0</v>
      </c>
      <c r="BB50" s="147">
        <f t="shared" si="2"/>
        <v>0</v>
      </c>
      <c r="BC50" s="147">
        <f t="shared" si="3"/>
        <v>0</v>
      </c>
      <c r="BD50" s="147">
        <f t="shared" si="4"/>
        <v>0</v>
      </c>
      <c r="BE50" s="147">
        <f t="shared" si="5"/>
        <v>0</v>
      </c>
      <c r="CA50" s="171">
        <v>3</v>
      </c>
      <c r="CB50" s="171">
        <v>7</v>
      </c>
      <c r="CZ50" s="147">
        <v>1</v>
      </c>
    </row>
    <row r="51" spans="1:104" ht="12.75">
      <c r="A51" s="170">
        <v>26</v>
      </c>
      <c r="B51" s="191" t="s">
        <v>151</v>
      </c>
      <c r="C51" s="192" t="s">
        <v>152</v>
      </c>
      <c r="D51" s="193" t="s">
        <v>81</v>
      </c>
      <c r="E51" s="194">
        <v>60.775</v>
      </c>
      <c r="F51" s="194">
        <v>0</v>
      </c>
      <c r="G51" s="195">
        <f t="shared" si="0"/>
        <v>0</v>
      </c>
      <c r="O51" s="169">
        <v>2</v>
      </c>
      <c r="AA51" s="147">
        <v>3</v>
      </c>
      <c r="AB51" s="147">
        <v>7</v>
      </c>
      <c r="AC51" s="147">
        <v>62833157</v>
      </c>
      <c r="AZ51" s="147">
        <v>2</v>
      </c>
      <c r="BA51" s="147">
        <f t="shared" si="1"/>
        <v>0</v>
      </c>
      <c r="BB51" s="147">
        <f t="shared" si="2"/>
        <v>0</v>
      </c>
      <c r="BC51" s="147">
        <f t="shared" si="3"/>
        <v>0</v>
      </c>
      <c r="BD51" s="147">
        <f t="shared" si="4"/>
        <v>0</v>
      </c>
      <c r="BE51" s="147">
        <f t="shared" si="5"/>
        <v>0</v>
      </c>
      <c r="CA51" s="171">
        <v>3</v>
      </c>
      <c r="CB51" s="171">
        <v>7</v>
      </c>
      <c r="CZ51" s="147">
        <v>0.00480000000000302</v>
      </c>
    </row>
    <row r="52" spans="1:104" ht="12.75">
      <c r="A52" s="170">
        <v>27</v>
      </c>
      <c r="B52" s="191" t="s">
        <v>153</v>
      </c>
      <c r="C52" s="192" t="s">
        <v>154</v>
      </c>
      <c r="D52" s="193" t="s">
        <v>81</v>
      </c>
      <c r="E52" s="194">
        <v>60.775</v>
      </c>
      <c r="F52" s="194">
        <v>0</v>
      </c>
      <c r="G52" s="195">
        <f t="shared" si="0"/>
        <v>0</v>
      </c>
      <c r="O52" s="169">
        <v>2</v>
      </c>
      <c r="AA52" s="147">
        <v>3</v>
      </c>
      <c r="AB52" s="147">
        <v>7</v>
      </c>
      <c r="AC52" s="147">
        <v>62852256</v>
      </c>
      <c r="AZ52" s="147">
        <v>2</v>
      </c>
      <c r="BA52" s="147">
        <f t="shared" si="1"/>
        <v>0</v>
      </c>
      <c r="BB52" s="147">
        <f t="shared" si="2"/>
        <v>0</v>
      </c>
      <c r="BC52" s="147">
        <f t="shared" si="3"/>
        <v>0</v>
      </c>
      <c r="BD52" s="147">
        <f t="shared" si="4"/>
        <v>0</v>
      </c>
      <c r="BE52" s="147">
        <f t="shared" si="5"/>
        <v>0</v>
      </c>
      <c r="CA52" s="171">
        <v>3</v>
      </c>
      <c r="CB52" s="171">
        <v>7</v>
      </c>
      <c r="CZ52" s="147">
        <v>0.00480000000000302</v>
      </c>
    </row>
    <row r="53" spans="1:104" ht="12.75">
      <c r="A53" s="170">
        <v>28</v>
      </c>
      <c r="B53" s="191" t="s">
        <v>155</v>
      </c>
      <c r="C53" s="192" t="s">
        <v>156</v>
      </c>
      <c r="D53" s="193" t="s">
        <v>62</v>
      </c>
      <c r="E53" s="194">
        <v>383.265906</v>
      </c>
      <c r="F53" s="194">
        <v>0</v>
      </c>
      <c r="G53" s="195">
        <f t="shared" si="0"/>
        <v>0</v>
      </c>
      <c r="O53" s="169">
        <v>2</v>
      </c>
      <c r="AA53" s="147">
        <v>7</v>
      </c>
      <c r="AB53" s="147">
        <v>1002</v>
      </c>
      <c r="AC53" s="147">
        <v>5</v>
      </c>
      <c r="AZ53" s="147">
        <v>2</v>
      </c>
      <c r="BA53" s="147">
        <f t="shared" si="1"/>
        <v>0</v>
      </c>
      <c r="BB53" s="147">
        <f t="shared" si="2"/>
        <v>0</v>
      </c>
      <c r="BC53" s="147">
        <f t="shared" si="3"/>
        <v>0</v>
      </c>
      <c r="BD53" s="147">
        <f t="shared" si="4"/>
        <v>0</v>
      </c>
      <c r="BE53" s="147">
        <f t="shared" si="5"/>
        <v>0</v>
      </c>
      <c r="CA53" s="171">
        <v>7</v>
      </c>
      <c r="CB53" s="171">
        <v>1002</v>
      </c>
      <c r="CZ53" s="147">
        <v>0</v>
      </c>
    </row>
    <row r="54" spans="1:57" ht="12.75">
      <c r="A54" s="172"/>
      <c r="B54" s="173" t="s">
        <v>76</v>
      </c>
      <c r="C54" s="174" t="str">
        <f>CONCATENATE(B45," ",C45)</f>
        <v>712 Živičné krytiny</v>
      </c>
      <c r="D54" s="175"/>
      <c r="E54" s="176"/>
      <c r="F54" s="177"/>
      <c r="G54" s="178">
        <f>SUM(G45:G53)</f>
        <v>0</v>
      </c>
      <c r="O54" s="169">
        <v>4</v>
      </c>
      <c r="BA54" s="179">
        <f>SUM(BA45:BA53)</f>
        <v>0</v>
      </c>
      <c r="BB54" s="179">
        <f>SUM(BB45:BB53)</f>
        <v>0</v>
      </c>
      <c r="BC54" s="179">
        <f>SUM(BC45:BC53)</f>
        <v>0</v>
      </c>
      <c r="BD54" s="179">
        <f>SUM(BD45:BD53)</f>
        <v>0</v>
      </c>
      <c r="BE54" s="179">
        <f>SUM(BE45:BE53)</f>
        <v>0</v>
      </c>
    </row>
    <row r="55" spans="1:15" ht="12.75">
      <c r="A55" s="162" t="s">
        <v>74</v>
      </c>
      <c r="B55" s="163" t="s">
        <v>157</v>
      </c>
      <c r="C55" s="164" t="s">
        <v>158</v>
      </c>
      <c r="D55" s="165"/>
      <c r="E55" s="166"/>
      <c r="F55" s="166"/>
      <c r="G55" s="167"/>
      <c r="H55" s="168"/>
      <c r="I55" s="168"/>
      <c r="O55" s="169">
        <v>1</v>
      </c>
    </row>
    <row r="56" spans="1:104" ht="12.75">
      <c r="A56" s="170">
        <v>29</v>
      </c>
      <c r="B56" s="191" t="s">
        <v>159</v>
      </c>
      <c r="C56" s="192" t="s">
        <v>160</v>
      </c>
      <c r="D56" s="193" t="s">
        <v>120</v>
      </c>
      <c r="E56" s="194">
        <v>6</v>
      </c>
      <c r="F56" s="194">
        <v>0</v>
      </c>
      <c r="G56" s="195">
        <f aca="true" t="shared" si="6" ref="G56:G61">E56*F56</f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 aca="true" t="shared" si="7" ref="BA56:BA61">IF(AZ56=1,G56,0)</f>
        <v>0</v>
      </c>
      <c r="BB56" s="147">
        <f aca="true" t="shared" si="8" ref="BB56:BB61">IF(AZ56=2,G56,0)</f>
        <v>0</v>
      </c>
      <c r="BC56" s="147">
        <f aca="true" t="shared" si="9" ref="BC56:BC61">IF(AZ56=3,G56,0)</f>
        <v>0</v>
      </c>
      <c r="BD56" s="147">
        <f aca="true" t="shared" si="10" ref="BD56:BD61">IF(AZ56=4,G56,0)</f>
        <v>0</v>
      </c>
      <c r="BE56" s="147">
        <f aca="true" t="shared" si="11" ref="BE56:BE61">IF(AZ56=5,G56,0)</f>
        <v>0</v>
      </c>
      <c r="CA56" s="171">
        <v>1</v>
      </c>
      <c r="CB56" s="171">
        <v>7</v>
      </c>
      <c r="CZ56" s="147">
        <v>0.00524999999999665</v>
      </c>
    </row>
    <row r="57" spans="1:104" ht="12.75">
      <c r="A57" s="170">
        <v>30</v>
      </c>
      <c r="B57" s="191" t="s">
        <v>161</v>
      </c>
      <c r="C57" s="192" t="s">
        <v>162</v>
      </c>
      <c r="D57" s="193" t="s">
        <v>120</v>
      </c>
      <c r="E57" s="194">
        <v>28</v>
      </c>
      <c r="F57" s="194">
        <v>0</v>
      </c>
      <c r="G57" s="195">
        <f t="shared" si="6"/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 t="shared" si="7"/>
        <v>0</v>
      </c>
      <c r="BB57" s="147">
        <f t="shared" si="8"/>
        <v>0</v>
      </c>
      <c r="BC57" s="147">
        <f t="shared" si="9"/>
        <v>0</v>
      </c>
      <c r="BD57" s="147">
        <f t="shared" si="10"/>
        <v>0</v>
      </c>
      <c r="BE57" s="147">
        <f t="shared" si="11"/>
        <v>0</v>
      </c>
      <c r="CA57" s="171">
        <v>1</v>
      </c>
      <c r="CB57" s="171">
        <v>7</v>
      </c>
      <c r="CZ57" s="147">
        <v>0</v>
      </c>
    </row>
    <row r="58" spans="1:104" ht="22.5">
      <c r="A58" s="170">
        <v>31</v>
      </c>
      <c r="B58" s="191" t="s">
        <v>163</v>
      </c>
      <c r="C58" s="192" t="s">
        <v>164</v>
      </c>
      <c r="D58" s="193" t="s">
        <v>120</v>
      </c>
      <c r="E58" s="194">
        <v>22</v>
      </c>
      <c r="F58" s="194">
        <v>0</v>
      </c>
      <c r="G58" s="195">
        <f t="shared" si="6"/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 t="shared" si="7"/>
        <v>0</v>
      </c>
      <c r="BB58" s="147">
        <f t="shared" si="8"/>
        <v>0</v>
      </c>
      <c r="BC58" s="147">
        <f t="shared" si="9"/>
        <v>0</v>
      </c>
      <c r="BD58" s="147">
        <f t="shared" si="10"/>
        <v>0</v>
      </c>
      <c r="BE58" s="147">
        <f t="shared" si="11"/>
        <v>0</v>
      </c>
      <c r="CA58" s="171">
        <v>1</v>
      </c>
      <c r="CB58" s="171">
        <v>7</v>
      </c>
      <c r="CZ58" s="147">
        <v>0.00384999999999991</v>
      </c>
    </row>
    <row r="59" spans="1:104" ht="12.75">
      <c r="A59" s="170">
        <v>32</v>
      </c>
      <c r="B59" s="191" t="s">
        <v>165</v>
      </c>
      <c r="C59" s="192" t="s">
        <v>166</v>
      </c>
      <c r="D59" s="193" t="s">
        <v>120</v>
      </c>
      <c r="E59" s="194">
        <v>6</v>
      </c>
      <c r="F59" s="194">
        <v>0</v>
      </c>
      <c r="G59" s="195">
        <f t="shared" si="6"/>
        <v>0</v>
      </c>
      <c r="O59" s="169">
        <v>2</v>
      </c>
      <c r="AA59" s="147">
        <v>2</v>
      </c>
      <c r="AB59" s="147">
        <v>7</v>
      </c>
      <c r="AC59" s="147">
        <v>7</v>
      </c>
      <c r="AZ59" s="147">
        <v>2</v>
      </c>
      <c r="BA59" s="147">
        <f t="shared" si="7"/>
        <v>0</v>
      </c>
      <c r="BB59" s="147">
        <f t="shared" si="8"/>
        <v>0</v>
      </c>
      <c r="BC59" s="147">
        <f t="shared" si="9"/>
        <v>0</v>
      </c>
      <c r="BD59" s="147">
        <f t="shared" si="10"/>
        <v>0</v>
      </c>
      <c r="BE59" s="147">
        <f t="shared" si="11"/>
        <v>0</v>
      </c>
      <c r="CA59" s="171">
        <v>2</v>
      </c>
      <c r="CB59" s="171">
        <v>7</v>
      </c>
      <c r="CZ59" s="147">
        <v>0.00364000000000075</v>
      </c>
    </row>
    <row r="60" spans="1:104" ht="12.75">
      <c r="A60" s="170">
        <v>33</v>
      </c>
      <c r="B60" s="191" t="s">
        <v>167</v>
      </c>
      <c r="C60" s="192" t="s">
        <v>168</v>
      </c>
      <c r="D60" s="193" t="s">
        <v>120</v>
      </c>
      <c r="E60" s="194">
        <v>4.5</v>
      </c>
      <c r="F60" s="194">
        <v>0</v>
      </c>
      <c r="G60" s="195">
        <f t="shared" si="6"/>
        <v>0</v>
      </c>
      <c r="O60" s="169">
        <v>2</v>
      </c>
      <c r="AA60" s="147">
        <v>2</v>
      </c>
      <c r="AB60" s="147">
        <v>7</v>
      </c>
      <c r="AC60" s="147">
        <v>7</v>
      </c>
      <c r="AZ60" s="147">
        <v>2</v>
      </c>
      <c r="BA60" s="147">
        <f t="shared" si="7"/>
        <v>0</v>
      </c>
      <c r="BB60" s="147">
        <f t="shared" si="8"/>
        <v>0</v>
      </c>
      <c r="BC60" s="147">
        <f t="shared" si="9"/>
        <v>0</v>
      </c>
      <c r="BD60" s="147">
        <f t="shared" si="10"/>
        <v>0</v>
      </c>
      <c r="BE60" s="147">
        <f t="shared" si="11"/>
        <v>0</v>
      </c>
      <c r="CA60" s="171">
        <v>2</v>
      </c>
      <c r="CB60" s="171">
        <v>7</v>
      </c>
      <c r="CZ60" s="147">
        <v>0.00326000000000093</v>
      </c>
    </row>
    <row r="61" spans="1:104" ht="12.75">
      <c r="A61" s="170">
        <v>34</v>
      </c>
      <c r="B61" s="191" t="s">
        <v>169</v>
      </c>
      <c r="C61" s="192" t="s">
        <v>170</v>
      </c>
      <c r="D61" s="193" t="s">
        <v>62</v>
      </c>
      <c r="E61" s="194">
        <v>188.612</v>
      </c>
      <c r="F61" s="194">
        <v>0</v>
      </c>
      <c r="G61" s="195">
        <f t="shared" si="6"/>
        <v>0</v>
      </c>
      <c r="O61" s="169">
        <v>2</v>
      </c>
      <c r="AA61" s="147">
        <v>7</v>
      </c>
      <c r="AB61" s="147">
        <v>1002</v>
      </c>
      <c r="AC61" s="147">
        <v>5</v>
      </c>
      <c r="AZ61" s="147">
        <v>2</v>
      </c>
      <c r="BA61" s="147">
        <f t="shared" si="7"/>
        <v>0</v>
      </c>
      <c r="BB61" s="147">
        <f t="shared" si="8"/>
        <v>0</v>
      </c>
      <c r="BC61" s="147">
        <f t="shared" si="9"/>
        <v>0</v>
      </c>
      <c r="BD61" s="147">
        <f t="shared" si="10"/>
        <v>0</v>
      </c>
      <c r="BE61" s="147">
        <f t="shared" si="11"/>
        <v>0</v>
      </c>
      <c r="CA61" s="171">
        <v>7</v>
      </c>
      <c r="CB61" s="171">
        <v>1002</v>
      </c>
      <c r="CZ61" s="147">
        <v>0</v>
      </c>
    </row>
    <row r="62" spans="1:57" ht="12.75">
      <c r="A62" s="172"/>
      <c r="B62" s="173" t="s">
        <v>76</v>
      </c>
      <c r="C62" s="174" t="str">
        <f>CONCATENATE(B55," ",C55)</f>
        <v>764 Konstrukce klempířské</v>
      </c>
      <c r="D62" s="175"/>
      <c r="E62" s="176"/>
      <c r="F62" s="177"/>
      <c r="G62" s="178">
        <f>SUM(G55:G61)</f>
        <v>0</v>
      </c>
      <c r="O62" s="169">
        <v>4</v>
      </c>
      <c r="BA62" s="179">
        <f>SUM(BA55:BA61)</f>
        <v>0</v>
      </c>
      <c r="BB62" s="179">
        <f>SUM(BB55:BB61)</f>
        <v>0</v>
      </c>
      <c r="BC62" s="179">
        <f>SUM(BC55:BC61)</f>
        <v>0</v>
      </c>
      <c r="BD62" s="179">
        <f>SUM(BD55:BD61)</f>
        <v>0</v>
      </c>
      <c r="BE62" s="179">
        <f>SUM(BE55:BE61)</f>
        <v>0</v>
      </c>
    </row>
    <row r="63" spans="1:15" ht="12.75">
      <c r="A63" s="162" t="s">
        <v>74</v>
      </c>
      <c r="B63" s="163" t="s">
        <v>171</v>
      </c>
      <c r="C63" s="164" t="s">
        <v>172</v>
      </c>
      <c r="D63" s="165"/>
      <c r="E63" s="166"/>
      <c r="F63" s="166"/>
      <c r="G63" s="167"/>
      <c r="H63" s="168"/>
      <c r="I63" s="168"/>
      <c r="O63" s="169">
        <v>1</v>
      </c>
    </row>
    <row r="64" spans="1:104" ht="12.75">
      <c r="A64" s="170">
        <v>35</v>
      </c>
      <c r="B64" s="191" t="s">
        <v>173</v>
      </c>
      <c r="C64" s="192" t="s">
        <v>220</v>
      </c>
      <c r="D64" s="193" t="s">
        <v>75</v>
      </c>
      <c r="E64" s="194">
        <v>1</v>
      </c>
      <c r="F64" s="194">
        <v>0</v>
      </c>
      <c r="G64" s="195">
        <f aca="true" t="shared" si="12" ref="G64:G72">E64*F64</f>
        <v>0</v>
      </c>
      <c r="O64" s="169">
        <v>2</v>
      </c>
      <c r="AA64" s="147">
        <v>12</v>
      </c>
      <c r="AB64" s="147">
        <v>0</v>
      </c>
      <c r="AC64" s="147">
        <v>2</v>
      </c>
      <c r="AZ64" s="147">
        <v>2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1">
        <v>12</v>
      </c>
      <c r="CB64" s="171">
        <v>0</v>
      </c>
      <c r="CZ64" s="147">
        <v>0</v>
      </c>
    </row>
    <row r="65" spans="1:80" ht="12.75">
      <c r="A65" s="170">
        <v>36</v>
      </c>
      <c r="B65" s="191" t="s">
        <v>219</v>
      </c>
      <c r="C65" s="192" t="s">
        <v>221</v>
      </c>
      <c r="D65" s="193" t="s">
        <v>75</v>
      </c>
      <c r="E65" s="194">
        <v>2</v>
      </c>
      <c r="F65" s="194">
        <v>0</v>
      </c>
      <c r="G65" s="195">
        <f t="shared" si="12"/>
        <v>0</v>
      </c>
      <c r="O65" s="169"/>
      <c r="CA65" s="171"/>
      <c r="CB65" s="171"/>
    </row>
    <row r="66" spans="1:80" ht="12.75">
      <c r="A66" s="170">
        <v>37</v>
      </c>
      <c r="B66" s="191" t="s">
        <v>222</v>
      </c>
      <c r="C66" s="192" t="s">
        <v>223</v>
      </c>
      <c r="D66" s="193" t="s">
        <v>75</v>
      </c>
      <c r="E66" s="194">
        <v>1</v>
      </c>
      <c r="F66" s="194">
        <v>0</v>
      </c>
      <c r="G66" s="195">
        <f t="shared" si="12"/>
        <v>0</v>
      </c>
      <c r="O66" s="169"/>
      <c r="CA66" s="171"/>
      <c r="CB66" s="171"/>
    </row>
    <row r="67" spans="1:80" ht="12.75">
      <c r="A67" s="170">
        <v>38</v>
      </c>
      <c r="B67" s="191" t="s">
        <v>224</v>
      </c>
      <c r="C67" s="192" t="s">
        <v>227</v>
      </c>
      <c r="D67" s="193" t="s">
        <v>228</v>
      </c>
      <c r="E67" s="194">
        <v>318.6</v>
      </c>
      <c r="F67" s="194">
        <v>0</v>
      </c>
      <c r="G67" s="195">
        <f t="shared" si="12"/>
        <v>0</v>
      </c>
      <c r="O67" s="169"/>
      <c r="CA67" s="171"/>
      <c r="CB67" s="171"/>
    </row>
    <row r="68" spans="1:80" ht="12.75">
      <c r="A68" s="170">
        <v>39</v>
      </c>
      <c r="B68" s="191" t="s">
        <v>225</v>
      </c>
      <c r="C68" s="192" t="s">
        <v>229</v>
      </c>
      <c r="D68" s="193" t="s">
        <v>228</v>
      </c>
      <c r="E68" s="194">
        <v>8.39</v>
      </c>
      <c r="F68" s="194">
        <v>0</v>
      </c>
      <c r="G68" s="195">
        <f t="shared" si="12"/>
        <v>0</v>
      </c>
      <c r="O68" s="169"/>
      <c r="CA68" s="171"/>
      <c r="CB68" s="171"/>
    </row>
    <row r="69" spans="1:80" ht="12.75">
      <c r="A69" s="170">
        <v>40</v>
      </c>
      <c r="B69" s="191" t="s">
        <v>226</v>
      </c>
      <c r="C69" s="192" t="s">
        <v>230</v>
      </c>
      <c r="D69" s="193" t="s">
        <v>228</v>
      </c>
      <c r="E69" s="194">
        <v>8.51</v>
      </c>
      <c r="F69" s="194">
        <v>0</v>
      </c>
      <c r="G69" s="195">
        <f t="shared" si="12"/>
        <v>0</v>
      </c>
      <c r="O69" s="169"/>
      <c r="CA69" s="171"/>
      <c r="CB69" s="171"/>
    </row>
    <row r="70" spans="1:80" ht="12.75">
      <c r="A70" s="170">
        <v>41</v>
      </c>
      <c r="B70" s="191" t="s">
        <v>231</v>
      </c>
      <c r="C70" s="192" t="s">
        <v>233</v>
      </c>
      <c r="D70" s="193" t="s">
        <v>228</v>
      </c>
      <c r="E70" s="194">
        <v>16.17</v>
      </c>
      <c r="F70" s="194">
        <v>0</v>
      </c>
      <c r="G70" s="195">
        <f t="shared" si="12"/>
        <v>0</v>
      </c>
      <c r="O70" s="169"/>
      <c r="CA70" s="171"/>
      <c r="CB70" s="171"/>
    </row>
    <row r="71" spans="1:80" ht="12.75">
      <c r="A71" s="170">
        <v>42</v>
      </c>
      <c r="B71" s="191" t="s">
        <v>232</v>
      </c>
      <c r="C71" s="192" t="s">
        <v>234</v>
      </c>
      <c r="D71" s="193" t="s">
        <v>228</v>
      </c>
      <c r="E71" s="194">
        <v>31.1</v>
      </c>
      <c r="F71" s="194">
        <v>0</v>
      </c>
      <c r="G71" s="195">
        <f t="shared" si="12"/>
        <v>0</v>
      </c>
      <c r="O71" s="169"/>
      <c r="CA71" s="171"/>
      <c r="CB71" s="171"/>
    </row>
    <row r="72" spans="1:104" ht="12.75">
      <c r="A72" s="170">
        <v>43</v>
      </c>
      <c r="B72" s="191" t="s">
        <v>174</v>
      </c>
      <c r="C72" s="192" t="s">
        <v>175</v>
      </c>
      <c r="D72" s="193" t="s">
        <v>62</v>
      </c>
      <c r="E72" s="194">
        <v>62.3</v>
      </c>
      <c r="F72" s="194">
        <v>0</v>
      </c>
      <c r="G72" s="195">
        <f t="shared" si="12"/>
        <v>0</v>
      </c>
      <c r="O72" s="169">
        <v>2</v>
      </c>
      <c r="AA72" s="147">
        <v>7</v>
      </c>
      <c r="AB72" s="147">
        <v>1002</v>
      </c>
      <c r="AC72" s="147">
        <v>5</v>
      </c>
      <c r="AZ72" s="147">
        <v>2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1">
        <v>7</v>
      </c>
      <c r="CB72" s="171">
        <v>1002</v>
      </c>
      <c r="CZ72" s="147">
        <v>0</v>
      </c>
    </row>
    <row r="73" spans="1:57" ht="12.75">
      <c r="A73" s="172"/>
      <c r="B73" s="173" t="s">
        <v>76</v>
      </c>
      <c r="C73" s="174" t="str">
        <f>CONCATENATE(B63," ",C63)</f>
        <v>767 Konstrukce zámečnické</v>
      </c>
      <c r="D73" s="175"/>
      <c r="E73" s="176"/>
      <c r="F73" s="177"/>
      <c r="G73" s="178">
        <f>SUM(G63:G72)</f>
        <v>0</v>
      </c>
      <c r="O73" s="169">
        <v>4</v>
      </c>
      <c r="BA73" s="179">
        <f>SUM(BA63:BA72)</f>
        <v>0</v>
      </c>
      <c r="BB73" s="179">
        <f>SUM(BB63:BB72)</f>
        <v>0</v>
      </c>
      <c r="BC73" s="179">
        <f>SUM(BC63:BC72)</f>
        <v>0</v>
      </c>
      <c r="BD73" s="179">
        <f>SUM(BD63:BD72)</f>
        <v>0</v>
      </c>
      <c r="BE73" s="179">
        <f>SUM(BE63:BE72)</f>
        <v>0</v>
      </c>
    </row>
    <row r="74" spans="1:15" ht="12.75">
      <c r="A74" s="162" t="s">
        <v>74</v>
      </c>
      <c r="B74" s="163" t="s">
        <v>176</v>
      </c>
      <c r="C74" s="164" t="s">
        <v>177</v>
      </c>
      <c r="D74" s="165"/>
      <c r="E74" s="166"/>
      <c r="F74" s="166"/>
      <c r="G74" s="167"/>
      <c r="H74" s="168"/>
      <c r="I74" s="168"/>
      <c r="O74" s="169">
        <v>1</v>
      </c>
    </row>
    <row r="75" spans="1:104" ht="12.75">
      <c r="A75" s="170">
        <v>44</v>
      </c>
      <c r="B75" s="191" t="s">
        <v>178</v>
      </c>
      <c r="C75" s="192" t="s">
        <v>179</v>
      </c>
      <c r="D75" s="193" t="s">
        <v>81</v>
      </c>
      <c r="E75" s="194">
        <v>2</v>
      </c>
      <c r="F75" s="194">
        <v>0</v>
      </c>
      <c r="G75" s="195">
        <f>E75*F75</f>
        <v>0</v>
      </c>
      <c r="O75" s="169">
        <v>2</v>
      </c>
      <c r="AA75" s="147">
        <v>2</v>
      </c>
      <c r="AB75" s="147">
        <v>7</v>
      </c>
      <c r="AC75" s="147">
        <v>7</v>
      </c>
      <c r="AZ75" s="147">
        <v>2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1">
        <v>2</v>
      </c>
      <c r="CB75" s="171">
        <v>7</v>
      </c>
      <c r="CZ75" s="147">
        <v>0.0572999999999979</v>
      </c>
    </row>
    <row r="76" spans="1:57" ht="12.75">
      <c r="A76" s="172"/>
      <c r="B76" s="173" t="s">
        <v>76</v>
      </c>
      <c r="C76" s="174" t="str">
        <f>CONCATENATE(B74," ",C74)</f>
        <v>781 Obklady keramické</v>
      </c>
      <c r="D76" s="175"/>
      <c r="E76" s="176"/>
      <c r="F76" s="177"/>
      <c r="G76" s="178">
        <f>SUM(G74:G75)</f>
        <v>0</v>
      </c>
      <c r="O76" s="169">
        <v>4</v>
      </c>
      <c r="BA76" s="179">
        <f>SUM(BA74:BA75)</f>
        <v>0</v>
      </c>
      <c r="BB76" s="179">
        <f>SUM(BB74:BB75)</f>
        <v>0</v>
      </c>
      <c r="BC76" s="179">
        <f>SUM(BC74:BC75)</f>
        <v>0</v>
      </c>
      <c r="BD76" s="179">
        <f>SUM(BD74:BD75)</f>
        <v>0</v>
      </c>
      <c r="BE76" s="179">
        <f>SUM(BE74:BE75)</f>
        <v>0</v>
      </c>
    </row>
    <row r="77" spans="1:15" ht="12.75">
      <c r="A77" s="162" t="s">
        <v>74</v>
      </c>
      <c r="B77" s="163" t="s">
        <v>180</v>
      </c>
      <c r="C77" s="164" t="s">
        <v>181</v>
      </c>
      <c r="D77" s="165"/>
      <c r="E77" s="166"/>
      <c r="F77" s="166"/>
      <c r="G77" s="167"/>
      <c r="H77" s="168"/>
      <c r="I77" s="168"/>
      <c r="O77" s="169">
        <v>1</v>
      </c>
    </row>
    <row r="78" spans="1:104" ht="12.75">
      <c r="A78" s="170">
        <v>45</v>
      </c>
      <c r="B78" s="191" t="s">
        <v>182</v>
      </c>
      <c r="C78" s="192" t="s">
        <v>183</v>
      </c>
      <c r="D78" s="193" t="s">
        <v>81</v>
      </c>
      <c r="E78" s="194">
        <v>13.035</v>
      </c>
      <c r="F78" s="194">
        <v>0</v>
      </c>
      <c r="G78" s="195">
        <f>E78*F78</f>
        <v>0</v>
      </c>
      <c r="O78" s="169">
        <v>2</v>
      </c>
      <c r="AA78" s="147">
        <v>1</v>
      </c>
      <c r="AB78" s="147">
        <v>7</v>
      </c>
      <c r="AC78" s="147">
        <v>7</v>
      </c>
      <c r="AZ78" s="147">
        <v>2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1">
        <v>1</v>
      </c>
      <c r="CB78" s="171">
        <v>7</v>
      </c>
      <c r="CZ78" s="147">
        <v>0</v>
      </c>
    </row>
    <row r="79" spans="1:104" ht="12.75">
      <c r="A79" s="170">
        <v>46</v>
      </c>
      <c r="B79" s="191" t="s">
        <v>184</v>
      </c>
      <c r="C79" s="192" t="s">
        <v>185</v>
      </c>
      <c r="D79" s="193" t="s">
        <v>81</v>
      </c>
      <c r="E79" s="194">
        <v>13.035</v>
      </c>
      <c r="F79" s="194">
        <v>0</v>
      </c>
      <c r="G79" s="195">
        <f>E79*F79</f>
        <v>0</v>
      </c>
      <c r="O79" s="169">
        <v>2</v>
      </c>
      <c r="AA79" s="147">
        <v>1</v>
      </c>
      <c r="AB79" s="147">
        <v>7</v>
      </c>
      <c r="AC79" s="147">
        <v>7</v>
      </c>
      <c r="AZ79" s="147">
        <v>2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A79" s="171">
        <v>1</v>
      </c>
      <c r="CB79" s="171">
        <v>7</v>
      </c>
      <c r="CZ79" s="147">
        <v>0.000360000000000138</v>
      </c>
    </row>
    <row r="80" spans="1:104" ht="12.75">
      <c r="A80" s="170">
        <v>47</v>
      </c>
      <c r="B80" s="191" t="s">
        <v>186</v>
      </c>
      <c r="C80" s="192" t="s">
        <v>187</v>
      </c>
      <c r="D80" s="193" t="s">
        <v>81</v>
      </c>
      <c r="E80" s="194">
        <v>13.035</v>
      </c>
      <c r="F80" s="194">
        <v>0</v>
      </c>
      <c r="G80" s="195">
        <f>E80*F80</f>
        <v>0</v>
      </c>
      <c r="O80" s="169">
        <v>2</v>
      </c>
      <c r="AA80" s="147">
        <v>1</v>
      </c>
      <c r="AB80" s="147">
        <v>7</v>
      </c>
      <c r="AC80" s="147">
        <v>7</v>
      </c>
      <c r="AZ80" s="147">
        <v>2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1">
        <v>1</v>
      </c>
      <c r="CB80" s="171">
        <v>7</v>
      </c>
      <c r="CZ80" s="147">
        <v>7.9999999999969E-05</v>
      </c>
    </row>
    <row r="81" spans="1:104" ht="12.75">
      <c r="A81" s="170">
        <v>48</v>
      </c>
      <c r="B81" s="191" t="s">
        <v>188</v>
      </c>
      <c r="C81" s="192" t="s">
        <v>189</v>
      </c>
      <c r="D81" s="193" t="s">
        <v>81</v>
      </c>
      <c r="E81" s="194">
        <v>13.035</v>
      </c>
      <c r="F81" s="194">
        <v>0</v>
      </c>
      <c r="G81" s="195">
        <f>E81*F81</f>
        <v>0</v>
      </c>
      <c r="O81" s="169">
        <v>2</v>
      </c>
      <c r="AA81" s="147">
        <v>1</v>
      </c>
      <c r="AB81" s="147">
        <v>7</v>
      </c>
      <c r="AC81" s="147">
        <v>7</v>
      </c>
      <c r="AZ81" s="147">
        <v>2</v>
      </c>
      <c r="BA81" s="147">
        <f>IF(AZ81=1,G81,0)</f>
        <v>0</v>
      </c>
      <c r="BB81" s="147">
        <f>IF(AZ81=2,G81,0)</f>
        <v>0</v>
      </c>
      <c r="BC81" s="147">
        <f>IF(AZ81=3,G81,0)</f>
        <v>0</v>
      </c>
      <c r="BD81" s="147">
        <f>IF(AZ81=4,G81,0)</f>
        <v>0</v>
      </c>
      <c r="BE81" s="147">
        <f>IF(AZ81=5,G81,0)</f>
        <v>0</v>
      </c>
      <c r="CA81" s="171">
        <v>1</v>
      </c>
      <c r="CB81" s="171">
        <v>7</v>
      </c>
      <c r="CZ81" s="147">
        <v>0</v>
      </c>
    </row>
    <row r="82" spans="1:57" ht="12.75">
      <c r="A82" s="172"/>
      <c r="B82" s="173" t="s">
        <v>76</v>
      </c>
      <c r="C82" s="174" t="str">
        <f>CONCATENATE(B77," ",C77)</f>
        <v>783 Nátěry</v>
      </c>
      <c r="D82" s="175"/>
      <c r="E82" s="176"/>
      <c r="F82" s="177"/>
      <c r="G82" s="178">
        <f>SUM(G77:G81)</f>
        <v>0</v>
      </c>
      <c r="O82" s="169">
        <v>4</v>
      </c>
      <c r="BA82" s="179">
        <f>SUM(BA77:BA81)</f>
        <v>0</v>
      </c>
      <c r="BB82" s="179">
        <f>SUM(BB77:BB81)</f>
        <v>0</v>
      </c>
      <c r="BC82" s="179">
        <f>SUM(BC77:BC81)</f>
        <v>0</v>
      </c>
      <c r="BD82" s="179">
        <f>SUM(BD77:BD81)</f>
        <v>0</v>
      </c>
      <c r="BE82" s="179">
        <f>SUM(BE77:BE81)</f>
        <v>0</v>
      </c>
    </row>
    <row r="83" spans="1:15" ht="12.75">
      <c r="A83" s="162" t="s">
        <v>74</v>
      </c>
      <c r="B83" s="163" t="s">
        <v>190</v>
      </c>
      <c r="C83" s="164" t="s">
        <v>191</v>
      </c>
      <c r="D83" s="165"/>
      <c r="E83" s="166"/>
      <c r="F83" s="166"/>
      <c r="G83" s="167"/>
      <c r="H83" s="168"/>
      <c r="I83" s="168"/>
      <c r="O83" s="169">
        <v>1</v>
      </c>
    </row>
    <row r="84" spans="1:104" ht="12.75">
      <c r="A84" s="170">
        <v>49</v>
      </c>
      <c r="B84" s="191" t="s">
        <v>192</v>
      </c>
      <c r="C84" s="192" t="s">
        <v>193</v>
      </c>
      <c r="D84" s="193" t="s">
        <v>81</v>
      </c>
      <c r="E84" s="194">
        <v>160</v>
      </c>
      <c r="F84" s="194">
        <v>0</v>
      </c>
      <c r="G84" s="195">
        <f>E84*F84</f>
        <v>0</v>
      </c>
      <c r="O84" s="169">
        <v>2</v>
      </c>
      <c r="AA84" s="147">
        <v>1</v>
      </c>
      <c r="AB84" s="147">
        <v>7</v>
      </c>
      <c r="AC84" s="147">
        <v>7</v>
      </c>
      <c r="AZ84" s="147">
        <v>2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A84" s="171">
        <v>1</v>
      </c>
      <c r="CB84" s="171">
        <v>7</v>
      </c>
      <c r="CZ84" s="147">
        <v>0</v>
      </c>
    </row>
    <row r="85" spans="1:104" ht="12.75">
      <c r="A85" s="170">
        <v>50</v>
      </c>
      <c r="B85" s="191" t="s">
        <v>194</v>
      </c>
      <c r="C85" s="192" t="s">
        <v>195</v>
      </c>
      <c r="D85" s="193" t="s">
        <v>81</v>
      </c>
      <c r="E85" s="194">
        <v>160</v>
      </c>
      <c r="F85" s="194">
        <v>0</v>
      </c>
      <c r="G85" s="195">
        <f>E85*F85</f>
        <v>0</v>
      </c>
      <c r="O85" s="169">
        <v>2</v>
      </c>
      <c r="AA85" s="147">
        <v>1</v>
      </c>
      <c r="AB85" s="147">
        <v>7</v>
      </c>
      <c r="AC85" s="147">
        <v>7</v>
      </c>
      <c r="AZ85" s="147">
        <v>2</v>
      </c>
      <c r="BA85" s="147">
        <f>IF(AZ85=1,G85,0)</f>
        <v>0</v>
      </c>
      <c r="BB85" s="147">
        <f>IF(AZ85=2,G85,0)</f>
        <v>0</v>
      </c>
      <c r="BC85" s="147">
        <f>IF(AZ85=3,G85,0)</f>
        <v>0</v>
      </c>
      <c r="BD85" s="147">
        <f>IF(AZ85=4,G85,0)</f>
        <v>0</v>
      </c>
      <c r="BE85" s="147">
        <f>IF(AZ85=5,G85,0)</f>
        <v>0</v>
      </c>
      <c r="CA85" s="171">
        <v>1</v>
      </c>
      <c r="CB85" s="171">
        <v>7</v>
      </c>
      <c r="CZ85" s="147">
        <v>0.000300000000000189</v>
      </c>
    </row>
    <row r="86" spans="1:80" ht="12.75">
      <c r="A86" s="170">
        <v>51</v>
      </c>
      <c r="B86" s="191" t="s">
        <v>237</v>
      </c>
      <c r="C86" s="192" t="s">
        <v>238</v>
      </c>
      <c r="D86" s="193" t="s">
        <v>81</v>
      </c>
      <c r="E86" s="194">
        <v>125</v>
      </c>
      <c r="F86" s="194">
        <v>0</v>
      </c>
      <c r="G86" s="195">
        <f>E86*F86</f>
        <v>0</v>
      </c>
      <c r="O86" s="169"/>
      <c r="CA86" s="171"/>
      <c r="CB86" s="171"/>
    </row>
    <row r="87" spans="1:57" ht="12.75">
      <c r="A87" s="172"/>
      <c r="B87" s="173" t="s">
        <v>76</v>
      </c>
      <c r="C87" s="174" t="str">
        <f>CONCATENATE(B83," ",C83)</f>
        <v>784 Malby</v>
      </c>
      <c r="D87" s="175"/>
      <c r="E87" s="176"/>
      <c r="F87" s="177"/>
      <c r="G87" s="178">
        <f>SUM(G83:G86)</f>
        <v>0</v>
      </c>
      <c r="O87" s="169">
        <v>4</v>
      </c>
      <c r="BA87" s="179">
        <f>SUM(BA83:BA85)</f>
        <v>0</v>
      </c>
      <c r="BB87" s="179">
        <f>SUM(BB83:BB85)</f>
        <v>0</v>
      </c>
      <c r="BC87" s="179">
        <f>SUM(BC83:BC85)</f>
        <v>0</v>
      </c>
      <c r="BD87" s="179">
        <f>SUM(BD83:BD85)</f>
        <v>0</v>
      </c>
      <c r="BE87" s="179">
        <f>SUM(BE83:BE85)</f>
        <v>0</v>
      </c>
    </row>
    <row r="88" spans="1:15" ht="12.75">
      <c r="A88" s="162" t="s">
        <v>74</v>
      </c>
      <c r="B88" s="163" t="s">
        <v>196</v>
      </c>
      <c r="C88" s="164" t="s">
        <v>197</v>
      </c>
      <c r="D88" s="165"/>
      <c r="E88" s="166"/>
      <c r="F88" s="166"/>
      <c r="G88" s="167"/>
      <c r="H88" s="168"/>
      <c r="I88" s="168"/>
      <c r="O88" s="169">
        <v>1</v>
      </c>
    </row>
    <row r="89" spans="1:104" ht="12.75">
      <c r="A89" s="170">
        <v>52</v>
      </c>
      <c r="B89" s="191" t="s">
        <v>198</v>
      </c>
      <c r="C89" s="192" t="s">
        <v>199</v>
      </c>
      <c r="D89" s="193" t="s">
        <v>137</v>
      </c>
      <c r="E89" s="194">
        <v>10.4022500000018</v>
      </c>
      <c r="F89" s="194">
        <v>0</v>
      </c>
      <c r="G89" s="195">
        <f>E89*F89</f>
        <v>0</v>
      </c>
      <c r="O89" s="169">
        <v>2</v>
      </c>
      <c r="AA89" s="147">
        <v>8</v>
      </c>
      <c r="AB89" s="147">
        <v>0</v>
      </c>
      <c r="AC89" s="147">
        <v>3</v>
      </c>
      <c r="AZ89" s="147">
        <v>1</v>
      </c>
      <c r="BA89" s="147">
        <f>IF(AZ89=1,G89,0)</f>
        <v>0</v>
      </c>
      <c r="BB89" s="147">
        <f>IF(AZ89=2,G89,0)</f>
        <v>0</v>
      </c>
      <c r="BC89" s="147">
        <f>IF(AZ89=3,G89,0)</f>
        <v>0</v>
      </c>
      <c r="BD89" s="147">
        <f>IF(AZ89=4,G89,0)</f>
        <v>0</v>
      </c>
      <c r="BE89" s="147">
        <f>IF(AZ89=5,G89,0)</f>
        <v>0</v>
      </c>
      <c r="CA89" s="171">
        <v>8</v>
      </c>
      <c r="CB89" s="171">
        <v>0</v>
      </c>
      <c r="CZ89" s="147">
        <v>0</v>
      </c>
    </row>
    <row r="90" spans="1:104" ht="12.75">
      <c r="A90" s="170">
        <v>53</v>
      </c>
      <c r="B90" s="191" t="s">
        <v>200</v>
      </c>
      <c r="C90" s="192" t="s">
        <v>201</v>
      </c>
      <c r="D90" s="193" t="s">
        <v>137</v>
      </c>
      <c r="E90" s="194">
        <v>114.42475000002</v>
      </c>
      <c r="F90" s="194">
        <v>0</v>
      </c>
      <c r="G90" s="195">
        <f>E90*F90</f>
        <v>0</v>
      </c>
      <c r="O90" s="169">
        <v>2</v>
      </c>
      <c r="AA90" s="147">
        <v>8</v>
      </c>
      <c r="AB90" s="147">
        <v>0</v>
      </c>
      <c r="AC90" s="147">
        <v>3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1">
        <v>8</v>
      </c>
      <c r="CB90" s="171">
        <v>0</v>
      </c>
      <c r="CZ90" s="147">
        <v>0</v>
      </c>
    </row>
    <row r="91" spans="1:104" ht="12.75">
      <c r="A91" s="170">
        <v>54</v>
      </c>
      <c r="B91" s="191" t="s">
        <v>202</v>
      </c>
      <c r="C91" s="192" t="s">
        <v>203</v>
      </c>
      <c r="D91" s="193" t="s">
        <v>137</v>
      </c>
      <c r="E91" s="194">
        <v>10.4022500000018</v>
      </c>
      <c r="F91" s="194">
        <v>0</v>
      </c>
      <c r="G91" s="195">
        <f>E91*F91</f>
        <v>0</v>
      </c>
      <c r="O91" s="169">
        <v>2</v>
      </c>
      <c r="AA91" s="147">
        <v>8</v>
      </c>
      <c r="AB91" s="147">
        <v>0</v>
      </c>
      <c r="AC91" s="147">
        <v>3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1">
        <v>8</v>
      </c>
      <c r="CB91" s="171">
        <v>0</v>
      </c>
      <c r="CZ91" s="147">
        <v>0</v>
      </c>
    </row>
    <row r="92" spans="1:104" ht="12.75">
      <c r="A92" s="170">
        <v>55</v>
      </c>
      <c r="B92" s="191" t="s">
        <v>204</v>
      </c>
      <c r="C92" s="192" t="s">
        <v>205</v>
      </c>
      <c r="D92" s="193" t="s">
        <v>137</v>
      </c>
      <c r="E92" s="194">
        <v>10.4022500000018</v>
      </c>
      <c r="F92" s="194">
        <v>0</v>
      </c>
      <c r="G92" s="195">
        <f>E92*F92</f>
        <v>0</v>
      </c>
      <c r="O92" s="169">
        <v>2</v>
      </c>
      <c r="AA92" s="147">
        <v>8</v>
      </c>
      <c r="AB92" s="147">
        <v>0</v>
      </c>
      <c r="AC92" s="147">
        <v>3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1">
        <v>8</v>
      </c>
      <c r="CB92" s="171">
        <v>0</v>
      </c>
      <c r="CZ92" s="147">
        <v>0</v>
      </c>
    </row>
    <row r="93" spans="1:57" ht="12.75">
      <c r="A93" s="172"/>
      <c r="B93" s="173" t="s">
        <v>76</v>
      </c>
      <c r="C93" s="174" t="str">
        <f>CONCATENATE(B88," ",C88)</f>
        <v>D96 Přesuny suti a vybouraných hmot</v>
      </c>
      <c r="D93" s="175"/>
      <c r="E93" s="176"/>
      <c r="F93" s="177"/>
      <c r="G93" s="178">
        <f>SUM(G88:G92)</f>
        <v>0</v>
      </c>
      <c r="O93" s="169">
        <v>4</v>
      </c>
      <c r="BA93" s="179">
        <f>SUM(BA88:BA92)</f>
        <v>0</v>
      </c>
      <c r="BB93" s="179">
        <f>SUM(BB88:BB92)</f>
        <v>0</v>
      </c>
      <c r="BC93" s="179">
        <f>SUM(BC88:BC92)</f>
        <v>0</v>
      </c>
      <c r="BD93" s="179">
        <f>SUM(BD88:BD92)</f>
        <v>0</v>
      </c>
      <c r="BE93" s="179">
        <f>SUM(BE88:BE92)</f>
        <v>0</v>
      </c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ht="12.75">
      <c r="E105" s="147"/>
    </row>
    <row r="106" ht="12.75">
      <c r="E106" s="147"/>
    </row>
    <row r="107" ht="12.75">
      <c r="E107" s="147"/>
    </row>
    <row r="108" ht="12.75">
      <c r="E108" s="147"/>
    </row>
    <row r="109" ht="12.75">
      <c r="E109" s="147"/>
    </row>
    <row r="110" ht="12.75">
      <c r="E110" s="147"/>
    </row>
    <row r="111" ht="12.75">
      <c r="E111" s="147"/>
    </row>
    <row r="112" ht="12.75">
      <c r="E112" s="147"/>
    </row>
    <row r="113" ht="12.75">
      <c r="E113" s="147"/>
    </row>
    <row r="114" ht="12.75">
      <c r="E114" s="147"/>
    </row>
    <row r="115" ht="12.75">
      <c r="E115" s="147"/>
    </row>
    <row r="116" ht="12.75">
      <c r="E116" s="147"/>
    </row>
    <row r="117" spans="1:7" ht="12.75">
      <c r="A117" s="180"/>
      <c r="B117" s="180"/>
      <c r="C117" s="180"/>
      <c r="D117" s="180"/>
      <c r="E117" s="180"/>
      <c r="F117" s="180"/>
      <c r="G117" s="180"/>
    </row>
    <row r="118" spans="1:7" ht="12.75">
      <c r="A118" s="180"/>
      <c r="B118" s="180"/>
      <c r="C118" s="180"/>
      <c r="D118" s="180"/>
      <c r="E118" s="180"/>
      <c r="F118" s="180"/>
      <c r="G118" s="180"/>
    </row>
    <row r="119" spans="1:7" ht="12.75">
      <c r="A119" s="180"/>
      <c r="B119" s="180"/>
      <c r="C119" s="180"/>
      <c r="D119" s="180"/>
      <c r="E119" s="180"/>
      <c r="F119" s="180"/>
      <c r="G119" s="180"/>
    </row>
    <row r="120" spans="1:7" ht="12.75">
      <c r="A120" s="180"/>
      <c r="B120" s="180"/>
      <c r="C120" s="180"/>
      <c r="D120" s="180"/>
      <c r="E120" s="180"/>
      <c r="F120" s="180"/>
      <c r="G120" s="180"/>
    </row>
    <row r="121" ht="12.75">
      <c r="E121" s="147"/>
    </row>
    <row r="122" ht="12.75">
      <c r="E122" s="147"/>
    </row>
    <row r="123" ht="12.75">
      <c r="E123" s="147"/>
    </row>
    <row r="124" ht="12.75">
      <c r="E124" s="147"/>
    </row>
    <row r="125" ht="12.75">
      <c r="E125" s="147"/>
    </row>
    <row r="126" ht="12.75">
      <c r="E126" s="147"/>
    </row>
    <row r="127" ht="12.75">
      <c r="E127" s="147"/>
    </row>
    <row r="128" ht="12.75">
      <c r="E128" s="147"/>
    </row>
    <row r="129" ht="12.75">
      <c r="E129" s="147"/>
    </row>
    <row r="130" ht="12.75">
      <c r="E130" s="147"/>
    </row>
    <row r="131" ht="12.75">
      <c r="E131" s="147"/>
    </row>
    <row r="132" ht="12.75">
      <c r="E132" s="147"/>
    </row>
    <row r="133" ht="12.75">
      <c r="E133" s="147"/>
    </row>
    <row r="134" ht="12.75">
      <c r="E134" s="147"/>
    </row>
    <row r="135" ht="12.75">
      <c r="E135" s="147"/>
    </row>
    <row r="136" ht="12.75">
      <c r="E136" s="147"/>
    </row>
    <row r="137" ht="12.75">
      <c r="E137" s="147"/>
    </row>
    <row r="138" ht="12.75">
      <c r="E138" s="147"/>
    </row>
    <row r="139" ht="12.75">
      <c r="E139" s="147"/>
    </row>
    <row r="140" ht="12.75">
      <c r="E140" s="147"/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ht="12.75">
      <c r="E145" s="147"/>
    </row>
    <row r="146" ht="12.75">
      <c r="E146" s="147"/>
    </row>
    <row r="147" ht="12.75">
      <c r="E147" s="147"/>
    </row>
    <row r="148" ht="12.75">
      <c r="E148" s="147"/>
    </row>
    <row r="149" ht="12.75">
      <c r="E149" s="147"/>
    </row>
    <row r="150" ht="12.75">
      <c r="E150" s="147"/>
    </row>
    <row r="151" ht="12.75">
      <c r="E151" s="147"/>
    </row>
    <row r="152" spans="1:2" ht="12.75">
      <c r="A152" s="181"/>
      <c r="B152" s="181"/>
    </row>
    <row r="153" spans="1:7" ht="12.75">
      <c r="A153" s="180"/>
      <c r="B153" s="180"/>
      <c r="C153" s="182"/>
      <c r="D153" s="182"/>
      <c r="E153" s="183"/>
      <c r="F153" s="182"/>
      <c r="G153" s="184"/>
    </row>
    <row r="154" spans="1:7" ht="12.75">
      <c r="A154" s="185"/>
      <c r="B154" s="185"/>
      <c r="C154" s="180"/>
      <c r="D154" s="180"/>
      <c r="E154" s="186"/>
      <c r="F154" s="180"/>
      <c r="G154" s="180"/>
    </row>
    <row r="155" spans="1:7" ht="12.75">
      <c r="A155" s="180"/>
      <c r="B155" s="180"/>
      <c r="C155" s="180"/>
      <c r="D155" s="180"/>
      <c r="E155" s="186"/>
      <c r="F155" s="180"/>
      <c r="G155" s="180"/>
    </row>
    <row r="156" spans="1:7" ht="12.75">
      <c r="A156" s="180"/>
      <c r="B156" s="180"/>
      <c r="C156" s="180"/>
      <c r="D156" s="180"/>
      <c r="E156" s="186"/>
      <c r="F156" s="180"/>
      <c r="G156" s="180"/>
    </row>
    <row r="157" spans="1:7" ht="12.75">
      <c r="A157" s="180"/>
      <c r="B157" s="180"/>
      <c r="C157" s="180"/>
      <c r="D157" s="180"/>
      <c r="E157" s="186"/>
      <c r="F157" s="180"/>
      <c r="G157" s="180"/>
    </row>
    <row r="158" spans="1:7" ht="12.75">
      <c r="A158" s="180"/>
      <c r="B158" s="180"/>
      <c r="C158" s="180"/>
      <c r="D158" s="180"/>
      <c r="E158" s="186"/>
      <c r="F158" s="180"/>
      <c r="G158" s="180"/>
    </row>
    <row r="159" spans="1:7" ht="12.75">
      <c r="A159" s="180"/>
      <c r="B159" s="180"/>
      <c r="C159" s="180"/>
      <c r="D159" s="180"/>
      <c r="E159" s="186"/>
      <c r="F159" s="180"/>
      <c r="G159" s="180"/>
    </row>
    <row r="160" spans="1:7" ht="12.75">
      <c r="A160" s="180"/>
      <c r="B160" s="180"/>
      <c r="C160" s="180"/>
      <c r="D160" s="180"/>
      <c r="E160" s="186"/>
      <c r="F160" s="180"/>
      <c r="G160" s="180"/>
    </row>
    <row r="161" spans="1:7" ht="12.75">
      <c r="A161" s="180"/>
      <c r="B161" s="180"/>
      <c r="C161" s="180"/>
      <c r="D161" s="180"/>
      <c r="E161" s="186"/>
      <c r="F161" s="180"/>
      <c r="G161" s="180"/>
    </row>
    <row r="162" spans="1:7" ht="12.75">
      <c r="A162" s="180"/>
      <c r="B162" s="180"/>
      <c r="C162" s="180"/>
      <c r="D162" s="180"/>
      <c r="E162" s="186"/>
      <c r="F162" s="180"/>
      <c r="G162" s="180"/>
    </row>
    <row r="163" spans="1:7" ht="12.75">
      <c r="A163" s="180"/>
      <c r="B163" s="180"/>
      <c r="C163" s="180"/>
      <c r="D163" s="180"/>
      <c r="E163" s="186"/>
      <c r="F163" s="180"/>
      <c r="G163" s="180"/>
    </row>
    <row r="164" spans="1:7" ht="12.75">
      <c r="A164" s="180"/>
      <c r="B164" s="180"/>
      <c r="C164" s="180"/>
      <c r="D164" s="180"/>
      <c r="E164" s="186"/>
      <c r="F164" s="180"/>
      <c r="G164" s="180"/>
    </row>
    <row r="165" spans="1:7" ht="12.75">
      <c r="A165" s="180"/>
      <c r="B165" s="180"/>
      <c r="C165" s="180"/>
      <c r="D165" s="180"/>
      <c r="E165" s="186"/>
      <c r="F165" s="180"/>
      <c r="G165" s="180"/>
    </row>
    <row r="166" spans="1:7" ht="12.75">
      <c r="A166" s="180"/>
      <c r="B166" s="180"/>
      <c r="C166" s="180"/>
      <c r="D166" s="180"/>
      <c r="E166" s="186"/>
      <c r="F166" s="180"/>
      <c r="G166" s="18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UGN</cp:lastModifiedBy>
  <dcterms:created xsi:type="dcterms:W3CDTF">2009-05-07T08:15:29Z</dcterms:created>
  <dcterms:modified xsi:type="dcterms:W3CDTF">2012-08-17T07:27:18Z</dcterms:modified>
  <cp:category/>
  <cp:version/>
  <cp:contentType/>
  <cp:contentStatus/>
</cp:coreProperties>
</file>