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showInkAnnotation="0" defaultThemeVersion="124226"/>
  <bookViews>
    <workbookView xWindow="240" yWindow="150" windowWidth="15480" windowHeight="10680"/>
  </bookViews>
  <sheets>
    <sheet name="Tabulka nabídkové ceny" sheetId="1" r:id="rId1"/>
    <sheet name="Spotřební materiál" sheetId="2" r:id="rId2"/>
    <sheet name="kalkulace" sheetId="3" r:id="rId3"/>
  </sheets>
  <calcPr calcId="125725" concurrentCalc="0"/>
</workbook>
</file>

<file path=xl/calcChain.xml><?xml version="1.0" encoding="utf-8"?>
<calcChain xmlns="http://schemas.openxmlformats.org/spreadsheetml/2006/main">
  <c r="D3" i="1"/>
  <c r="G3" i="2"/>
  <c r="G4"/>
  <c r="G5"/>
  <c r="G6"/>
  <c r="G7"/>
  <c r="G8"/>
  <c r="G9"/>
  <c r="G10"/>
  <c r="G11"/>
  <c r="G12"/>
  <c r="G13"/>
  <c r="G14"/>
  <c r="G15"/>
  <c r="G16"/>
  <c r="G17"/>
  <c r="G18"/>
  <c r="H3"/>
  <c r="H4"/>
  <c r="H5"/>
  <c r="H6"/>
  <c r="H7"/>
  <c r="H8"/>
  <c r="H9"/>
  <c r="H10"/>
  <c r="H11"/>
  <c r="H12"/>
  <c r="H13"/>
  <c r="H14"/>
  <c r="H15"/>
  <c r="H16"/>
  <c r="H17"/>
  <c r="H18"/>
  <c r="D2" i="3"/>
  <c r="C3" i="2"/>
  <c r="I3"/>
  <c r="J3"/>
  <c r="D3" i="3"/>
  <c r="C4" i="2"/>
  <c r="I4"/>
  <c r="J4"/>
  <c r="D4" i="3"/>
  <c r="C5" i="2"/>
  <c r="I5"/>
  <c r="J5"/>
  <c r="D5" i="3"/>
  <c r="C6" i="2"/>
  <c r="I6"/>
  <c r="J6"/>
  <c r="D6" i="3"/>
  <c r="C7" i="2"/>
  <c r="I7"/>
  <c r="J7"/>
  <c r="D7" i="3"/>
  <c r="C8" i="2"/>
  <c r="I8"/>
  <c r="J8"/>
  <c r="D8" i="3"/>
  <c r="C9" i="2"/>
  <c r="I9"/>
  <c r="J9"/>
  <c r="D9" i="3"/>
  <c r="C10" i="2"/>
  <c r="I10"/>
  <c r="J10"/>
  <c r="D10" i="3"/>
  <c r="C11" i="2"/>
  <c r="I11"/>
  <c r="J11"/>
  <c r="D11" i="3"/>
  <c r="C12" i="2"/>
  <c r="I12"/>
  <c r="J12"/>
  <c r="D12" i="3"/>
  <c r="C13" i="2"/>
  <c r="I13"/>
  <c r="J13"/>
  <c r="D13" i="3"/>
  <c r="C14" i="2"/>
  <c r="I14"/>
  <c r="J14"/>
  <c r="D14" i="3"/>
  <c r="C15" i="2"/>
  <c r="I15"/>
  <c r="J15"/>
  <c r="D15" i="3"/>
  <c r="C16" i="2"/>
  <c r="I16"/>
  <c r="J16"/>
  <c r="D16" i="3"/>
  <c r="C17" i="2"/>
  <c r="I17"/>
  <c r="J17"/>
  <c r="J18"/>
  <c r="D4" i="1"/>
  <c r="F4"/>
  <c r="G4"/>
  <c r="I4"/>
  <c r="D5"/>
  <c r="F5"/>
  <c r="G5"/>
  <c r="I5"/>
  <c r="D6"/>
  <c r="F6"/>
  <c r="G6"/>
  <c r="I6"/>
  <c r="D7"/>
  <c r="F7"/>
  <c r="G7"/>
  <c r="I7"/>
  <c r="D8"/>
  <c r="F8"/>
  <c r="G8"/>
  <c r="I8"/>
  <c r="D9"/>
  <c r="F9"/>
  <c r="G9"/>
  <c r="I9"/>
  <c r="D10"/>
  <c r="F10"/>
  <c r="G10"/>
  <c r="I10"/>
  <c r="F3"/>
  <c r="G3"/>
  <c r="I3"/>
  <c r="H4"/>
  <c r="H5"/>
  <c r="H6"/>
  <c r="H7"/>
  <c r="H8"/>
  <c r="H9"/>
  <c r="H10"/>
  <c r="H3"/>
  <c r="D11"/>
  <c r="H11"/>
  <c r="H14"/>
  <c r="H17"/>
  <c r="I14"/>
  <c r="F14"/>
  <c r="F11"/>
  <c r="I11"/>
  <c r="G11"/>
  <c r="B11"/>
  <c r="I18" i="2"/>
</calcChain>
</file>

<file path=xl/comments1.xml><?xml version="1.0" encoding="utf-8"?>
<comments xmlns="http://schemas.openxmlformats.org/spreadsheetml/2006/main">
  <authors>
    <author>Autor</author>
  </authors>
  <commentList>
    <comment ref="B2" authorId="0">
      <text>
        <r>
          <rPr>
            <b/>
            <sz val="8"/>
            <color indexed="81"/>
            <rFont val="Tahoma"/>
            <charset val="1"/>
          </rPr>
          <t>Autor:</t>
        </r>
        <r>
          <rPr>
            <sz val="8"/>
            <color indexed="81"/>
            <rFont val="Tahoma"/>
            <charset val="1"/>
          </rPr>
          <t xml:space="preserve">
Pokud bude zahrnut sáček do odpadkového koše do Spotřebního materiálu, pak je nutné přidat ho i do modelové tabulky a kalkulace.</t>
        </r>
      </text>
    </comment>
  </commentList>
</comments>
</file>

<file path=xl/sharedStrings.xml><?xml version="1.0" encoding="utf-8"?>
<sst xmlns="http://schemas.openxmlformats.org/spreadsheetml/2006/main" count="107" uniqueCount="70">
  <si>
    <t>Název prostor</t>
  </si>
  <si>
    <t>cena za úklid uvedených prostor s DPH/měsíc</t>
  </si>
  <si>
    <t>* Cena za úklid zahrnuje všechny související služby a plnění uvedené v čl.1 odst. 1.2 zadávací dokumentace.</t>
  </si>
  <si>
    <t xml:space="preserve">Toaletní papír 2vrstv., ø role 19,5 cm </t>
  </si>
  <si>
    <t xml:space="preserve">Vůně do myčky </t>
  </si>
  <si>
    <t>jednotka</t>
  </si>
  <si>
    <t>Papírové ručníky, role 20cm x 140 m, vnitřní ø role 39 mm</t>
  </si>
  <si>
    <t>Tablety do myčky  (1 tableta)</t>
  </si>
  <si>
    <t>Papírové ručníky jednotlivé., 23 x 25 cm, 250ks = 1 balení</t>
  </si>
  <si>
    <t xml:space="preserve">Toaletní papír 2vrstv., role 28 x 9 cm,340 m, vnitřní ø role 60 mm </t>
  </si>
  <si>
    <t>Spotřební materiál</t>
  </si>
  <si>
    <t>Toaletní tekuté mýdlo standard - balení 5l</t>
  </si>
  <si>
    <t>Toaletní kostky do pisoáru - balení 1kg</t>
  </si>
  <si>
    <t xml:space="preserve">Závěsná dezinfekce pro toalety </t>
  </si>
  <si>
    <t>Osvěžovač vzduchu pro toalety - spray 300ml</t>
  </si>
  <si>
    <t>Prostředek na mytí nádobí - balení 500ml</t>
  </si>
  <si>
    <t>Sůl do myčky - balení 4kg</t>
  </si>
  <si>
    <t>Leštidlo do myčky - balení 800ml</t>
  </si>
  <si>
    <t>Houba na mytí nádobí malá – balení 3ks</t>
  </si>
  <si>
    <t>Utěrka univerzální – balení 5ks</t>
  </si>
  <si>
    <t>Poř. Číslo</t>
  </si>
  <si>
    <t>1 ks</t>
  </si>
  <si>
    <t>DPH v %</t>
  </si>
  <si>
    <t>výše DPH v Kč</t>
  </si>
  <si>
    <t>jednotková cena s DPH</t>
  </si>
  <si>
    <t>výrobce</t>
  </si>
  <si>
    <t>výše DPH  ke službám dle předcházejícího sloupce v %</t>
  </si>
  <si>
    <t>předpoklad ks/měsíc</t>
  </si>
  <si>
    <t>ks</t>
  </si>
  <si>
    <t>Tablety do myčky  (1 tableta)</t>
  </si>
  <si>
    <t xml:space="preserve">předpoklad ks/rok </t>
  </si>
  <si>
    <t>předpokládané množství na 3 roky v ks</t>
  </si>
  <si>
    <t>Příloha č. 5</t>
  </si>
  <si>
    <t>Prostor 1</t>
  </si>
  <si>
    <t>Prostor 2</t>
  </si>
  <si>
    <t>Prostor 3</t>
  </si>
  <si>
    <t>Prostor 4</t>
  </si>
  <si>
    <t>Prostor 5</t>
  </si>
  <si>
    <t>Prostor 6</t>
  </si>
  <si>
    <t>Prostor 7</t>
  </si>
  <si>
    <t>Prostor 8</t>
  </si>
  <si>
    <t>Cena za úklid prostor s DPH/ 36 měsíců</t>
  </si>
  <si>
    <t>výše DPH ke službám v Kč</t>
  </si>
  <si>
    <t>výše DPH v %</t>
  </si>
  <si>
    <t>cena za 1000 hod vč. DPH</t>
  </si>
  <si>
    <t>****cena za 1000 hod bez DPH</t>
  </si>
  <si>
    <t>Celkem součet za služby u všech prostor 1 až 8</t>
  </si>
  <si>
    <t>***cena za úklid prostor bez DPH/36 měsíců</t>
  </si>
  <si>
    <t>Další úklidové služby</t>
  </si>
  <si>
    <t>CELKEM SOUCET ZA SLUZBY u všech prostor 1 až 8 , vč. dalších úklidových služeb bez DPH</t>
  </si>
  <si>
    <t>Spotřební materiál -CELKOVÁ MODELOVÁ TABULKA NABÍDKOVÉ CENY</t>
  </si>
  <si>
    <t>Příloha č. 6 - Úklidové služby - TABULKA NABÍDKOVÉ CENY</t>
  </si>
  <si>
    <t>Jednotková cena za hod v Kč bez DPH</t>
  </si>
  <si>
    <t>Částka uvedená v sloupci D řádek 11  bude uvedena na krycím listu, jako nabídková cena bez DPH za úklid všech Prostor 1 až 8 za jeden (1) měsíc a bude předmětem hodnocení.</t>
  </si>
  <si>
    <t>jednotková cena v kč  bez DPH</t>
  </si>
  <si>
    <t>celková cena v Kč s DPH za 3 roky</t>
  </si>
  <si>
    <t>celková cena v Kč bez DPH za 3 roky</t>
  </si>
  <si>
    <t>Papírové ručníky jednotlivé, 23 x 25 cm, 250ks = 1 balení</t>
  </si>
  <si>
    <t>Sůl do myčky - balení 4 kg</t>
  </si>
  <si>
    <t>Papírové ručníky, role 20 cm x 140 m, vnitřní ø role 39 mm</t>
  </si>
  <si>
    <t xml:space="preserve">Toaletní papír 2vrstv., role 28 x 9 cm, 340 m, vnitřní ø role 60 mm </t>
  </si>
  <si>
    <t>Toaletní kostky do pisoáru - balení 1 kg</t>
  </si>
  <si>
    <t>Osvěžovač vzduchu pro toalety - spray 300 ml</t>
  </si>
  <si>
    <t>Prostředek na mytí nádobí - balení 500 ml</t>
  </si>
  <si>
    <t>Houba na mytí nádobí malá – balení 3 ks</t>
  </si>
  <si>
    <t>Utěrka univerzální – balení 5 ks</t>
  </si>
  <si>
    <r>
      <t>Počet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podlahové plochy</t>
    </r>
  </si>
  <si>
    <r>
      <t>Cena za úklid 1 m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>za měsíc v Kč</t>
    </r>
  </si>
  <si>
    <r>
      <t>Cena za úklid 1m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 xml:space="preserve">* uvedených prostor bez DPH/měsíc </t>
    </r>
  </si>
  <si>
    <t>Částka uvedená v sloupci C řádek 14 bude uvedena na krycím listu nabídky, jako cena za jednu (1) hod. dalších úklidových služeb a bude předmětem hodnocení.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</si>
</sst>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color rgb="FF262626"/>
      <name val="Verdana"/>
      <family val="2"/>
      <charset val="238"/>
    </font>
    <font>
      <sz val="10"/>
      <color theme="1"/>
      <name val="Verdana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262626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vertAlign val="superscript"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6" xfId="0" applyFont="1" applyBorder="1"/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7" fillId="0" borderId="9" xfId="0" applyFont="1" applyBorder="1"/>
    <xf numFmtId="0" fontId="7" fillId="0" borderId="1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/>
    <xf numFmtId="0" fontId="0" fillId="0" borderId="5" xfId="0" applyBorder="1"/>
    <xf numFmtId="0" fontId="1" fillId="0" borderId="13" xfId="0" applyFont="1" applyBorder="1"/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9" fillId="0" borderId="0" xfId="0" applyFont="1"/>
    <xf numFmtId="0" fontId="7" fillId="0" borderId="18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9" fillId="0" borderId="19" xfId="0" applyFont="1" applyBorder="1"/>
    <xf numFmtId="0" fontId="5" fillId="0" borderId="3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0" fontId="0" fillId="0" borderId="0" xfId="0" applyBorder="1"/>
    <xf numFmtId="4" fontId="7" fillId="0" borderId="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0" fillId="0" borderId="27" xfId="0" applyBorder="1" applyAlignment="1">
      <alignment wrapText="1"/>
    </xf>
    <xf numFmtId="4" fontId="0" fillId="0" borderId="28" xfId="0" applyNumberFormat="1" applyBorder="1" applyAlignment="1">
      <alignment horizontal="center"/>
    </xf>
    <xf numFmtId="0" fontId="0" fillId="0" borderId="27" xfId="0" applyBorder="1"/>
    <xf numFmtId="4" fontId="0" fillId="0" borderId="29" xfId="0" applyNumberFormat="1" applyBorder="1" applyAlignment="1">
      <alignment horizontal="center"/>
    </xf>
    <xf numFmtId="4" fontId="0" fillId="3" borderId="30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7" xfId="0" applyFont="1" applyBorder="1"/>
    <xf numFmtId="0" fontId="5" fillId="0" borderId="31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4" fontId="0" fillId="2" borderId="13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0" fontId="5" fillId="2" borderId="7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center" vertical="center"/>
    </xf>
    <xf numFmtId="4" fontId="0" fillId="4" borderId="12" xfId="0" applyNumberFormat="1" applyFill="1" applyBorder="1" applyAlignment="1">
      <alignment horizontal="center"/>
    </xf>
    <xf numFmtId="4" fontId="10" fillId="5" borderId="19" xfId="0" applyNumberFormat="1" applyFont="1" applyFill="1" applyBorder="1" applyAlignment="1">
      <alignment horizontal="center" vertical="center"/>
    </xf>
    <xf numFmtId="4" fontId="5" fillId="5" borderId="19" xfId="0" applyNumberFormat="1" applyFont="1" applyFill="1" applyBorder="1" applyAlignment="1">
      <alignment horizontal="center"/>
    </xf>
    <xf numFmtId="4" fontId="9" fillId="5" borderId="19" xfId="0" applyNumberFormat="1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4" fontId="0" fillId="4" borderId="4" xfId="0" applyNumberForma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0" fillId="2" borderId="15" xfId="0" applyFill="1" applyBorder="1"/>
    <xf numFmtId="0" fontId="0" fillId="2" borderId="10" xfId="0" applyFill="1" applyBorder="1"/>
    <xf numFmtId="0" fontId="0" fillId="2" borderId="17" xfId="0" applyFill="1" applyBorder="1"/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6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80" zoomScaleNormal="80" workbookViewId="0">
      <selection activeCell="C29" sqref="C29"/>
    </sheetView>
  </sheetViews>
  <sheetFormatPr defaultRowHeight="15"/>
  <cols>
    <col min="1" max="1" width="44" customWidth="1"/>
    <col min="2" max="2" width="16.28515625" customWidth="1"/>
    <col min="3" max="3" width="14.85546875" customWidth="1"/>
    <col min="4" max="4" width="26.5703125" customWidth="1"/>
    <col min="5" max="6" width="29.42578125" customWidth="1"/>
    <col min="7" max="7" width="25.28515625" bestFit="1" customWidth="1"/>
    <col min="8" max="8" width="22" bestFit="1" customWidth="1"/>
    <col min="9" max="9" width="22" customWidth="1"/>
    <col min="10" max="10" width="19.28515625" bestFit="1" customWidth="1"/>
    <col min="16" max="16" width="18.42578125" customWidth="1"/>
  </cols>
  <sheetData>
    <row r="1" spans="1:10" ht="33" customHeight="1" thickBot="1">
      <c r="A1" s="28" t="s">
        <v>51</v>
      </c>
    </row>
    <row r="2" spans="1:10" ht="42.75" customHeight="1">
      <c r="A2" s="10" t="s">
        <v>0</v>
      </c>
      <c r="B2" s="11" t="s">
        <v>66</v>
      </c>
      <c r="C2" s="72" t="s">
        <v>67</v>
      </c>
      <c r="D2" s="11" t="s">
        <v>68</v>
      </c>
      <c r="E2" s="72" t="s">
        <v>26</v>
      </c>
      <c r="F2" s="11" t="s">
        <v>42</v>
      </c>
      <c r="G2" s="11" t="s">
        <v>1</v>
      </c>
      <c r="H2" s="11" t="s">
        <v>47</v>
      </c>
      <c r="I2" s="12" t="s">
        <v>41</v>
      </c>
      <c r="J2" s="37"/>
    </row>
    <row r="3" spans="1:10" ht="20.100000000000001" customHeight="1">
      <c r="A3" s="13" t="s">
        <v>33</v>
      </c>
      <c r="B3" s="34">
        <v>301.54000000000002</v>
      </c>
      <c r="C3" s="73"/>
      <c r="D3" s="38">
        <f>B3*C3</f>
        <v>0</v>
      </c>
      <c r="E3" s="73"/>
      <c r="F3" s="38">
        <f>D3*E3/100</f>
        <v>0</v>
      </c>
      <c r="G3" s="38">
        <f>D3+F3</f>
        <v>0</v>
      </c>
      <c r="H3" s="38">
        <f>D3*36</f>
        <v>0</v>
      </c>
      <c r="I3" s="54">
        <f>G3*36</f>
        <v>0</v>
      </c>
      <c r="J3" s="31"/>
    </row>
    <row r="4" spans="1:10" ht="20.100000000000001" customHeight="1">
      <c r="A4" s="13" t="s">
        <v>34</v>
      </c>
      <c r="B4" s="34">
        <v>2138.46</v>
      </c>
      <c r="C4" s="73"/>
      <c r="D4" s="38">
        <f t="shared" ref="D4:D10" si="0">B4*C4</f>
        <v>0</v>
      </c>
      <c r="E4" s="73"/>
      <c r="F4" s="38">
        <f t="shared" ref="F4:F10" si="1">D4*E4/100</f>
        <v>0</v>
      </c>
      <c r="G4" s="38">
        <f t="shared" ref="G4:G10" si="2">D4+F4</f>
        <v>0</v>
      </c>
      <c r="H4" s="38">
        <f t="shared" ref="H4:H10" si="3">D4*36</f>
        <v>0</v>
      </c>
      <c r="I4" s="54">
        <f t="shared" ref="I4:I10" si="4">G4*36</f>
        <v>0</v>
      </c>
      <c r="J4" s="31"/>
    </row>
    <row r="5" spans="1:10" ht="20.100000000000001" customHeight="1">
      <c r="A5" s="13" t="s">
        <v>35</v>
      </c>
      <c r="B5" s="34">
        <v>155.22999999999999</v>
      </c>
      <c r="C5" s="73"/>
      <c r="D5" s="38">
        <f t="shared" si="0"/>
        <v>0</v>
      </c>
      <c r="E5" s="73"/>
      <c r="F5" s="38">
        <f t="shared" si="1"/>
        <v>0</v>
      </c>
      <c r="G5" s="38">
        <f t="shared" si="2"/>
        <v>0</v>
      </c>
      <c r="H5" s="38">
        <f t="shared" si="3"/>
        <v>0</v>
      </c>
      <c r="I5" s="54">
        <f t="shared" si="4"/>
        <v>0</v>
      </c>
      <c r="J5" s="31"/>
    </row>
    <row r="6" spans="1:10" ht="20.100000000000001" customHeight="1">
      <c r="A6" s="13" t="s">
        <v>36</v>
      </c>
      <c r="B6" s="34">
        <v>130</v>
      </c>
      <c r="C6" s="73"/>
      <c r="D6" s="38">
        <f t="shared" si="0"/>
        <v>0</v>
      </c>
      <c r="E6" s="73"/>
      <c r="F6" s="38">
        <f t="shared" si="1"/>
        <v>0</v>
      </c>
      <c r="G6" s="38">
        <f t="shared" si="2"/>
        <v>0</v>
      </c>
      <c r="H6" s="38">
        <f t="shared" si="3"/>
        <v>0</v>
      </c>
      <c r="I6" s="54">
        <f t="shared" si="4"/>
        <v>0</v>
      </c>
      <c r="J6" s="31"/>
    </row>
    <row r="7" spans="1:10" ht="20.100000000000001" customHeight="1">
      <c r="A7" s="13" t="s">
        <v>37</v>
      </c>
      <c r="B7" s="34">
        <v>679.7</v>
      </c>
      <c r="C7" s="73"/>
      <c r="D7" s="38">
        <f t="shared" si="0"/>
        <v>0</v>
      </c>
      <c r="E7" s="73"/>
      <c r="F7" s="38">
        <f t="shared" si="1"/>
        <v>0</v>
      </c>
      <c r="G7" s="38">
        <f t="shared" si="2"/>
        <v>0</v>
      </c>
      <c r="H7" s="38">
        <f t="shared" si="3"/>
        <v>0</v>
      </c>
      <c r="I7" s="54">
        <f t="shared" si="4"/>
        <v>0</v>
      </c>
      <c r="J7" s="31"/>
    </row>
    <row r="8" spans="1:10" ht="20.100000000000001" customHeight="1">
      <c r="A8" s="13" t="s">
        <v>38</v>
      </c>
      <c r="B8" s="34">
        <v>116</v>
      </c>
      <c r="C8" s="73"/>
      <c r="D8" s="38">
        <f t="shared" si="0"/>
        <v>0</v>
      </c>
      <c r="E8" s="73"/>
      <c r="F8" s="38">
        <f t="shared" si="1"/>
        <v>0</v>
      </c>
      <c r="G8" s="38">
        <f t="shared" si="2"/>
        <v>0</v>
      </c>
      <c r="H8" s="38">
        <f t="shared" si="3"/>
        <v>0</v>
      </c>
      <c r="I8" s="54">
        <f t="shared" si="4"/>
        <v>0</v>
      </c>
      <c r="J8" s="31"/>
    </row>
    <row r="9" spans="1:10" ht="20.100000000000001" customHeight="1">
      <c r="A9" s="13" t="s">
        <v>39</v>
      </c>
      <c r="B9" s="34">
        <v>42</v>
      </c>
      <c r="C9" s="73"/>
      <c r="D9" s="38">
        <f t="shared" si="0"/>
        <v>0</v>
      </c>
      <c r="E9" s="73"/>
      <c r="F9" s="38">
        <f t="shared" si="1"/>
        <v>0</v>
      </c>
      <c r="G9" s="38">
        <f t="shared" si="2"/>
        <v>0</v>
      </c>
      <c r="H9" s="38">
        <f t="shared" si="3"/>
        <v>0</v>
      </c>
      <c r="I9" s="54">
        <f t="shared" si="4"/>
        <v>0</v>
      </c>
      <c r="J9" s="31"/>
    </row>
    <row r="10" spans="1:10" ht="20.100000000000001" customHeight="1" thickBot="1">
      <c r="A10" s="14" t="s">
        <v>40</v>
      </c>
      <c r="B10" s="35">
        <v>60.3</v>
      </c>
      <c r="C10" s="74"/>
      <c r="D10" s="39">
        <f t="shared" si="0"/>
        <v>0</v>
      </c>
      <c r="E10" s="74"/>
      <c r="F10" s="39">
        <f t="shared" si="1"/>
        <v>0</v>
      </c>
      <c r="G10" s="39">
        <f t="shared" si="2"/>
        <v>0</v>
      </c>
      <c r="H10" s="38">
        <f t="shared" si="3"/>
        <v>0</v>
      </c>
      <c r="I10" s="54">
        <f t="shared" si="4"/>
        <v>0</v>
      </c>
      <c r="J10" s="31"/>
    </row>
    <row r="11" spans="1:10" ht="32.25" customHeight="1" thickBot="1">
      <c r="A11" s="33" t="s">
        <v>46</v>
      </c>
      <c r="B11" s="36">
        <f>SUM(B3:B10)</f>
        <v>3623.2300000000005</v>
      </c>
      <c r="C11" s="75"/>
      <c r="D11" s="76">
        <f>SUM(D3:D10)</f>
        <v>0</v>
      </c>
      <c r="E11" s="75"/>
      <c r="F11" s="40">
        <f>SUM(F3:F10)</f>
        <v>0</v>
      </c>
      <c r="G11" s="41">
        <f>SUM(G3:G10)</f>
        <v>0</v>
      </c>
      <c r="H11" s="78">
        <f>SUM(H3:H10)</f>
        <v>0</v>
      </c>
      <c r="I11" s="55">
        <f>SUM(I3:I10)</f>
        <v>0</v>
      </c>
      <c r="J11" s="31"/>
    </row>
    <row r="12" spans="1:10" ht="32.25" customHeight="1" thickBot="1">
      <c r="A12" s="29"/>
      <c r="B12" s="30"/>
      <c r="C12" s="31"/>
      <c r="D12" s="31"/>
      <c r="E12" s="31"/>
      <c r="F12" s="31"/>
      <c r="G12" s="31"/>
      <c r="H12" s="31"/>
      <c r="I12" s="31"/>
      <c r="J12" s="31"/>
    </row>
    <row r="13" spans="1:10" ht="50.25" customHeight="1" thickBot="1">
      <c r="A13" s="89"/>
      <c r="B13" s="90"/>
      <c r="C13" s="11" t="s">
        <v>52</v>
      </c>
      <c r="D13" s="56"/>
      <c r="E13" s="62" t="s">
        <v>43</v>
      </c>
      <c r="F13" s="62" t="s">
        <v>23</v>
      </c>
      <c r="G13" s="58"/>
      <c r="H13" s="63" t="s">
        <v>45</v>
      </c>
      <c r="I13" s="64" t="s">
        <v>44</v>
      </c>
    </row>
    <row r="14" spans="1:10" ht="29.25" customHeight="1" thickBot="1">
      <c r="A14" s="91" t="s">
        <v>48</v>
      </c>
      <c r="B14" s="92"/>
      <c r="C14" s="77"/>
      <c r="D14" s="57"/>
      <c r="E14" s="42"/>
      <c r="F14" s="42">
        <f>C14*E14/100</f>
        <v>0</v>
      </c>
      <c r="G14" s="59"/>
      <c r="H14" s="79">
        <f>C14*1000</f>
        <v>0</v>
      </c>
      <c r="I14" s="60">
        <f>H14*(E14+100)/100</f>
        <v>0</v>
      </c>
    </row>
    <row r="15" spans="1:10" ht="15" customHeight="1"/>
    <row r="16" spans="1:10" ht="17.25" customHeight="1" thickBot="1"/>
    <row r="17" spans="1:9" ht="19.5" thickBot="1">
      <c r="A17" s="32" t="s">
        <v>49</v>
      </c>
      <c r="H17" s="80">
        <f>H14+H11</f>
        <v>0</v>
      </c>
    </row>
    <row r="21" spans="1:9">
      <c r="A21" t="s">
        <v>2</v>
      </c>
    </row>
    <row r="22" spans="1:9">
      <c r="A22" t="s">
        <v>53</v>
      </c>
    </row>
    <row r="23" spans="1:9">
      <c r="A23" t="s">
        <v>69</v>
      </c>
    </row>
    <row r="25" spans="1:9">
      <c r="H25" s="37"/>
    </row>
    <row r="30" spans="1:9">
      <c r="I30" s="61"/>
    </row>
  </sheetData>
  <mergeCells count="2">
    <mergeCell ref="A13:B13"/>
    <mergeCell ref="A14:B14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="80" zoomScaleNormal="80" workbookViewId="0">
      <selection activeCell="B21" sqref="B21"/>
    </sheetView>
  </sheetViews>
  <sheetFormatPr defaultRowHeight="15"/>
  <cols>
    <col min="1" max="1" width="13.5703125" bestFit="1" customWidth="1"/>
    <col min="2" max="2" width="63.28515625" customWidth="1"/>
    <col min="3" max="3" width="20.85546875" customWidth="1"/>
    <col min="4" max="4" width="11.28515625" customWidth="1"/>
    <col min="5" max="5" width="12.85546875" bestFit="1" customWidth="1"/>
    <col min="6" max="7" width="12.85546875" customWidth="1"/>
    <col min="8" max="8" width="12.140625" customWidth="1"/>
    <col min="9" max="9" width="18.140625" bestFit="1" customWidth="1"/>
    <col min="10" max="10" width="15.140625" customWidth="1"/>
    <col min="11" max="11" width="20.5703125" bestFit="1" customWidth="1"/>
    <col min="12" max="12" width="12" bestFit="1" customWidth="1"/>
  </cols>
  <sheetData>
    <row r="1" spans="1:11" ht="36.75" customHeight="1" thickBot="1">
      <c r="A1" s="9" t="s">
        <v>32</v>
      </c>
      <c r="B1" s="61" t="s">
        <v>50</v>
      </c>
    </row>
    <row r="2" spans="1:11" ht="45.75" thickBot="1">
      <c r="A2" s="24" t="s">
        <v>20</v>
      </c>
      <c r="B2" s="25" t="s">
        <v>10</v>
      </c>
      <c r="C2" s="26" t="s">
        <v>31</v>
      </c>
      <c r="D2" s="27" t="s">
        <v>5</v>
      </c>
      <c r="E2" s="65" t="s">
        <v>54</v>
      </c>
      <c r="F2" s="65" t="s">
        <v>22</v>
      </c>
      <c r="G2" s="26" t="s">
        <v>23</v>
      </c>
      <c r="H2" s="26" t="s">
        <v>24</v>
      </c>
      <c r="I2" s="26" t="s">
        <v>56</v>
      </c>
      <c r="J2" s="26" t="s">
        <v>55</v>
      </c>
      <c r="K2" s="85" t="s">
        <v>25</v>
      </c>
    </row>
    <row r="3" spans="1:11">
      <c r="A3" s="21">
        <v>1</v>
      </c>
      <c r="B3" s="20" t="s">
        <v>11</v>
      </c>
      <c r="C3" s="47">
        <f>kalkulace!D2*3</f>
        <v>108</v>
      </c>
      <c r="D3" s="48" t="s">
        <v>21</v>
      </c>
      <c r="E3" s="66"/>
      <c r="F3" s="69"/>
      <c r="G3" s="43">
        <f>E3*F3/100</f>
        <v>0</v>
      </c>
      <c r="H3" s="43">
        <f>E3+G3</f>
        <v>0</v>
      </c>
      <c r="I3" s="43">
        <f>E3*C3</f>
        <v>0</v>
      </c>
      <c r="J3" s="43">
        <f>I3+H3</f>
        <v>0</v>
      </c>
      <c r="K3" s="86"/>
    </row>
    <row r="4" spans="1:11">
      <c r="A4" s="22">
        <v>2</v>
      </c>
      <c r="B4" s="15" t="s">
        <v>60</v>
      </c>
      <c r="C4" s="49">
        <f>kalkulace!D3*3</f>
        <v>2880</v>
      </c>
      <c r="D4" s="50" t="s">
        <v>21</v>
      </c>
      <c r="E4" s="67"/>
      <c r="F4" s="70"/>
      <c r="G4" s="44">
        <f t="shared" ref="G4:G17" si="0">E4*F4/100</f>
        <v>0</v>
      </c>
      <c r="H4" s="44">
        <f t="shared" ref="H4:H17" si="1">E4+G4</f>
        <v>0</v>
      </c>
      <c r="I4" s="44">
        <f t="shared" ref="I4:I17" si="2">E4*C4</f>
        <v>0</v>
      </c>
      <c r="J4" s="43">
        <f t="shared" ref="J4:J17" si="3">I4+H4</f>
        <v>0</v>
      </c>
      <c r="K4" s="87"/>
    </row>
    <row r="5" spans="1:11">
      <c r="A5" s="22">
        <v>3</v>
      </c>
      <c r="B5" s="15" t="s">
        <v>3</v>
      </c>
      <c r="C5" s="49">
        <f>kalkulace!D4*3</f>
        <v>6480</v>
      </c>
      <c r="D5" s="50" t="s">
        <v>21</v>
      </c>
      <c r="E5" s="67"/>
      <c r="F5" s="70"/>
      <c r="G5" s="44">
        <f t="shared" si="0"/>
        <v>0</v>
      </c>
      <c r="H5" s="44">
        <f t="shared" si="1"/>
        <v>0</v>
      </c>
      <c r="I5" s="44">
        <f t="shared" si="2"/>
        <v>0</v>
      </c>
      <c r="J5" s="43">
        <f t="shared" si="3"/>
        <v>0</v>
      </c>
      <c r="K5" s="87"/>
    </row>
    <row r="6" spans="1:11">
      <c r="A6" s="22">
        <v>4</v>
      </c>
      <c r="B6" s="15" t="s">
        <v>57</v>
      </c>
      <c r="C6" s="49">
        <f>kalkulace!D5*3</f>
        <v>1080</v>
      </c>
      <c r="D6" s="50" t="s">
        <v>21</v>
      </c>
      <c r="E6" s="67"/>
      <c r="F6" s="70"/>
      <c r="G6" s="44">
        <f t="shared" si="0"/>
        <v>0</v>
      </c>
      <c r="H6" s="44">
        <f t="shared" si="1"/>
        <v>0</v>
      </c>
      <c r="I6" s="44">
        <f t="shared" si="2"/>
        <v>0</v>
      </c>
      <c r="J6" s="43">
        <f t="shared" si="3"/>
        <v>0</v>
      </c>
      <c r="K6" s="87"/>
    </row>
    <row r="7" spans="1:11">
      <c r="A7" s="22">
        <v>5</v>
      </c>
      <c r="B7" s="15" t="s">
        <v>59</v>
      </c>
      <c r="C7" s="49">
        <f>kalkulace!D6*3</f>
        <v>1800</v>
      </c>
      <c r="D7" s="50" t="s">
        <v>21</v>
      </c>
      <c r="E7" s="67"/>
      <c r="F7" s="70"/>
      <c r="G7" s="44">
        <f t="shared" si="0"/>
        <v>0</v>
      </c>
      <c r="H7" s="44">
        <f t="shared" si="1"/>
        <v>0</v>
      </c>
      <c r="I7" s="44">
        <f t="shared" si="2"/>
        <v>0</v>
      </c>
      <c r="J7" s="43">
        <f t="shared" si="3"/>
        <v>0</v>
      </c>
      <c r="K7" s="87"/>
    </row>
    <row r="8" spans="1:11">
      <c r="A8" s="22">
        <v>6</v>
      </c>
      <c r="B8" s="15" t="s">
        <v>58</v>
      </c>
      <c r="C8" s="49">
        <f>kalkulace!D7*3</f>
        <v>72</v>
      </c>
      <c r="D8" s="50" t="s">
        <v>21</v>
      </c>
      <c r="E8" s="67"/>
      <c r="F8" s="70"/>
      <c r="G8" s="44">
        <f t="shared" si="0"/>
        <v>0</v>
      </c>
      <c r="H8" s="44">
        <f t="shared" si="1"/>
        <v>0</v>
      </c>
      <c r="I8" s="44">
        <f t="shared" si="2"/>
        <v>0</v>
      </c>
      <c r="J8" s="43">
        <f t="shared" si="3"/>
        <v>0</v>
      </c>
      <c r="K8" s="87"/>
    </row>
    <row r="9" spans="1:11">
      <c r="A9" s="22">
        <v>7</v>
      </c>
      <c r="B9" s="15" t="s">
        <v>17</v>
      </c>
      <c r="C9" s="49">
        <f>kalkulace!D8*3</f>
        <v>72</v>
      </c>
      <c r="D9" s="50" t="s">
        <v>21</v>
      </c>
      <c r="E9" s="67"/>
      <c r="F9" s="70"/>
      <c r="G9" s="44">
        <f t="shared" si="0"/>
        <v>0</v>
      </c>
      <c r="H9" s="44">
        <f t="shared" si="1"/>
        <v>0</v>
      </c>
      <c r="I9" s="44">
        <f t="shared" si="2"/>
        <v>0</v>
      </c>
      <c r="J9" s="43">
        <f t="shared" si="3"/>
        <v>0</v>
      </c>
      <c r="K9" s="87"/>
    </row>
    <row r="10" spans="1:11">
      <c r="A10" s="22">
        <v>8</v>
      </c>
      <c r="B10" s="15" t="s">
        <v>4</v>
      </c>
      <c r="C10" s="49">
        <f>kalkulace!D9*3</f>
        <v>216</v>
      </c>
      <c r="D10" s="50" t="s">
        <v>21</v>
      </c>
      <c r="E10" s="67"/>
      <c r="F10" s="70"/>
      <c r="G10" s="44">
        <f t="shared" si="0"/>
        <v>0</v>
      </c>
      <c r="H10" s="44">
        <f t="shared" si="1"/>
        <v>0</v>
      </c>
      <c r="I10" s="44">
        <f t="shared" si="2"/>
        <v>0</v>
      </c>
      <c r="J10" s="43">
        <f t="shared" si="3"/>
        <v>0</v>
      </c>
      <c r="K10" s="87"/>
    </row>
    <row r="11" spans="1:11">
      <c r="A11" s="22">
        <v>9</v>
      </c>
      <c r="B11" s="15" t="s">
        <v>7</v>
      </c>
      <c r="C11" s="49">
        <f>kalkulace!D10*3</f>
        <v>8640</v>
      </c>
      <c r="D11" s="50" t="s">
        <v>21</v>
      </c>
      <c r="E11" s="67"/>
      <c r="F11" s="70"/>
      <c r="G11" s="44">
        <f t="shared" si="0"/>
        <v>0</v>
      </c>
      <c r="H11" s="44">
        <f t="shared" si="1"/>
        <v>0</v>
      </c>
      <c r="I11" s="44">
        <f t="shared" si="2"/>
        <v>0</v>
      </c>
      <c r="J11" s="43">
        <f t="shared" si="3"/>
        <v>0</v>
      </c>
      <c r="K11" s="87"/>
    </row>
    <row r="12" spans="1:11">
      <c r="A12" s="22">
        <v>10</v>
      </c>
      <c r="B12" s="15" t="s">
        <v>13</v>
      </c>
      <c r="C12" s="49">
        <f>kalkulace!D11*3</f>
        <v>1296</v>
      </c>
      <c r="D12" s="50" t="s">
        <v>21</v>
      </c>
      <c r="E12" s="67"/>
      <c r="F12" s="70"/>
      <c r="G12" s="44">
        <f t="shared" si="0"/>
        <v>0</v>
      </c>
      <c r="H12" s="44">
        <f t="shared" si="1"/>
        <v>0</v>
      </c>
      <c r="I12" s="44">
        <f t="shared" si="2"/>
        <v>0</v>
      </c>
      <c r="J12" s="43">
        <f t="shared" si="3"/>
        <v>0</v>
      </c>
      <c r="K12" s="87"/>
    </row>
    <row r="13" spans="1:11">
      <c r="A13" s="22">
        <v>11</v>
      </c>
      <c r="B13" s="15" t="s">
        <v>61</v>
      </c>
      <c r="C13" s="49">
        <f>kalkulace!D12*3</f>
        <v>36</v>
      </c>
      <c r="D13" s="50" t="s">
        <v>21</v>
      </c>
      <c r="E13" s="67"/>
      <c r="F13" s="70"/>
      <c r="G13" s="44">
        <f t="shared" si="0"/>
        <v>0</v>
      </c>
      <c r="H13" s="44">
        <f t="shared" si="1"/>
        <v>0</v>
      </c>
      <c r="I13" s="44">
        <f t="shared" si="2"/>
        <v>0</v>
      </c>
      <c r="J13" s="43">
        <f t="shared" si="3"/>
        <v>0</v>
      </c>
      <c r="K13" s="87"/>
    </row>
    <row r="14" spans="1:11">
      <c r="A14" s="22">
        <v>12</v>
      </c>
      <c r="B14" s="15" t="s">
        <v>62</v>
      </c>
      <c r="C14" s="49">
        <f>kalkulace!D13*3</f>
        <v>1080</v>
      </c>
      <c r="D14" s="50" t="s">
        <v>21</v>
      </c>
      <c r="E14" s="67"/>
      <c r="F14" s="70"/>
      <c r="G14" s="44">
        <f t="shared" si="0"/>
        <v>0</v>
      </c>
      <c r="H14" s="44">
        <f t="shared" si="1"/>
        <v>0</v>
      </c>
      <c r="I14" s="44">
        <f t="shared" si="2"/>
        <v>0</v>
      </c>
      <c r="J14" s="43">
        <f t="shared" si="3"/>
        <v>0</v>
      </c>
      <c r="K14" s="87"/>
    </row>
    <row r="15" spans="1:11">
      <c r="A15" s="22">
        <v>13</v>
      </c>
      <c r="B15" s="15" t="s">
        <v>63</v>
      </c>
      <c r="C15" s="49">
        <f>kalkulace!D14*3</f>
        <v>432</v>
      </c>
      <c r="D15" s="50" t="s">
        <v>21</v>
      </c>
      <c r="E15" s="67"/>
      <c r="F15" s="70"/>
      <c r="G15" s="44">
        <f t="shared" si="0"/>
        <v>0</v>
      </c>
      <c r="H15" s="44">
        <f t="shared" si="1"/>
        <v>0</v>
      </c>
      <c r="I15" s="44">
        <f t="shared" si="2"/>
        <v>0</v>
      </c>
      <c r="J15" s="43">
        <f t="shared" si="3"/>
        <v>0</v>
      </c>
      <c r="K15" s="87"/>
    </row>
    <row r="16" spans="1:11">
      <c r="A16" s="22">
        <v>14</v>
      </c>
      <c r="B16" s="16" t="s">
        <v>64</v>
      </c>
      <c r="C16" s="49">
        <f>kalkulace!D15*3</f>
        <v>504</v>
      </c>
      <c r="D16" s="50" t="s">
        <v>21</v>
      </c>
      <c r="E16" s="67"/>
      <c r="F16" s="70"/>
      <c r="G16" s="44">
        <f t="shared" si="0"/>
        <v>0</v>
      </c>
      <c r="H16" s="44">
        <f t="shared" si="1"/>
        <v>0</v>
      </c>
      <c r="I16" s="44">
        <f t="shared" si="2"/>
        <v>0</v>
      </c>
      <c r="J16" s="43">
        <f t="shared" si="3"/>
        <v>0</v>
      </c>
      <c r="K16" s="87"/>
    </row>
    <row r="17" spans="1:11" ht="15.75" thickBot="1">
      <c r="A17" s="23">
        <v>15</v>
      </c>
      <c r="B17" s="17" t="s">
        <v>65</v>
      </c>
      <c r="C17" s="51">
        <f>kalkulace!D16*3</f>
        <v>504</v>
      </c>
      <c r="D17" s="52" t="s">
        <v>21</v>
      </c>
      <c r="E17" s="68"/>
      <c r="F17" s="71"/>
      <c r="G17" s="45">
        <f t="shared" si="0"/>
        <v>0</v>
      </c>
      <c r="H17" s="45">
        <f t="shared" si="1"/>
        <v>0</v>
      </c>
      <c r="I17" s="45">
        <f t="shared" si="2"/>
        <v>0</v>
      </c>
      <c r="J17" s="43">
        <f t="shared" si="3"/>
        <v>0</v>
      </c>
      <c r="K17" s="88"/>
    </row>
    <row r="18" spans="1:11" ht="27" thickBot="1">
      <c r="A18" s="18"/>
      <c r="B18" s="81" t="s">
        <v>50</v>
      </c>
      <c r="C18" s="53"/>
      <c r="D18" s="53"/>
      <c r="E18" s="83"/>
      <c r="F18" s="84"/>
      <c r="G18" s="46">
        <f>SUM(G3:G17)</f>
        <v>0</v>
      </c>
      <c r="H18" s="46">
        <f>SUM(H3:H17)</f>
        <v>0</v>
      </c>
      <c r="I18" s="82">
        <f>SUM(I3:I17)</f>
        <v>0</v>
      </c>
      <c r="J18" s="83">
        <f>SUM(J3:J17)</f>
        <v>0</v>
      </c>
      <c r="K18" s="19"/>
    </row>
  </sheetData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K30" sqref="K30"/>
    </sheetView>
  </sheetViews>
  <sheetFormatPr defaultRowHeight="15"/>
  <cols>
    <col min="1" max="1" width="65.28515625" bestFit="1" customWidth="1"/>
    <col min="3" max="3" width="11.28515625" customWidth="1"/>
    <col min="4" max="4" width="11.85546875" customWidth="1"/>
  </cols>
  <sheetData>
    <row r="1" spans="1:4" ht="30">
      <c r="A1" s="3" t="s">
        <v>10</v>
      </c>
      <c r="B1" s="7" t="s">
        <v>5</v>
      </c>
      <c r="C1" s="8" t="s">
        <v>27</v>
      </c>
      <c r="D1" s="6" t="s">
        <v>30</v>
      </c>
    </row>
    <row r="2" spans="1:4">
      <c r="A2" s="1" t="s">
        <v>11</v>
      </c>
      <c r="B2" s="3" t="s">
        <v>28</v>
      </c>
      <c r="C2" s="5">
        <v>3</v>
      </c>
      <c r="D2" s="2">
        <f t="shared" ref="D2:D16" si="0">C2*12</f>
        <v>36</v>
      </c>
    </row>
    <row r="3" spans="1:4">
      <c r="A3" s="1" t="s">
        <v>9</v>
      </c>
      <c r="B3" s="3" t="s">
        <v>28</v>
      </c>
      <c r="C3" s="5">
        <v>80</v>
      </c>
      <c r="D3" s="2">
        <f t="shared" si="0"/>
        <v>960</v>
      </c>
    </row>
    <row r="4" spans="1:4">
      <c r="A4" s="1" t="s">
        <v>3</v>
      </c>
      <c r="B4" s="3" t="s">
        <v>28</v>
      </c>
      <c r="C4" s="5">
        <v>180</v>
      </c>
      <c r="D4" s="2">
        <f t="shared" si="0"/>
        <v>2160</v>
      </c>
    </row>
    <row r="5" spans="1:4">
      <c r="A5" s="1" t="s">
        <v>8</v>
      </c>
      <c r="B5" s="3" t="s">
        <v>28</v>
      </c>
      <c r="C5" s="5">
        <v>30</v>
      </c>
      <c r="D5" s="2">
        <f t="shared" si="0"/>
        <v>360</v>
      </c>
    </row>
    <row r="6" spans="1:4">
      <c r="A6" s="1" t="s">
        <v>6</v>
      </c>
      <c r="B6" s="3" t="s">
        <v>28</v>
      </c>
      <c r="C6" s="5">
        <v>50</v>
      </c>
      <c r="D6" s="2">
        <f t="shared" si="0"/>
        <v>600</v>
      </c>
    </row>
    <row r="7" spans="1:4">
      <c r="A7" s="1" t="s">
        <v>16</v>
      </c>
      <c r="B7" s="3" t="s">
        <v>28</v>
      </c>
      <c r="C7" s="5">
        <v>2</v>
      </c>
      <c r="D7" s="2">
        <f t="shared" si="0"/>
        <v>24</v>
      </c>
    </row>
    <row r="8" spans="1:4">
      <c r="A8" s="1" t="s">
        <v>17</v>
      </c>
      <c r="B8" s="3" t="s">
        <v>28</v>
      </c>
      <c r="C8" s="5">
        <v>2</v>
      </c>
      <c r="D8" s="2">
        <f t="shared" si="0"/>
        <v>24</v>
      </c>
    </row>
    <row r="9" spans="1:4">
      <c r="A9" s="1" t="s">
        <v>4</v>
      </c>
      <c r="B9" s="3" t="s">
        <v>28</v>
      </c>
      <c r="C9" s="5">
        <v>6</v>
      </c>
      <c r="D9" s="2">
        <f t="shared" si="0"/>
        <v>72</v>
      </c>
    </row>
    <row r="10" spans="1:4">
      <c r="A10" s="1" t="s">
        <v>29</v>
      </c>
      <c r="B10" s="3" t="s">
        <v>28</v>
      </c>
      <c r="C10" s="5">
        <v>240</v>
      </c>
      <c r="D10" s="2">
        <f t="shared" si="0"/>
        <v>2880</v>
      </c>
    </row>
    <row r="11" spans="1:4">
      <c r="A11" s="1" t="s">
        <v>13</v>
      </c>
      <c r="B11" s="3" t="s">
        <v>28</v>
      </c>
      <c r="C11" s="5">
        <v>36</v>
      </c>
      <c r="D11" s="2">
        <f t="shared" si="0"/>
        <v>432</v>
      </c>
    </row>
    <row r="12" spans="1:4">
      <c r="A12" s="1" t="s">
        <v>12</v>
      </c>
      <c r="B12" s="3" t="s">
        <v>28</v>
      </c>
      <c r="C12" s="5">
        <v>1</v>
      </c>
      <c r="D12" s="2">
        <f t="shared" si="0"/>
        <v>12</v>
      </c>
    </row>
    <row r="13" spans="1:4">
      <c r="A13" s="1" t="s">
        <v>14</v>
      </c>
      <c r="B13" s="3" t="s">
        <v>28</v>
      </c>
      <c r="C13" s="5">
        <v>30</v>
      </c>
      <c r="D13" s="2">
        <f t="shared" si="0"/>
        <v>360</v>
      </c>
    </row>
    <row r="14" spans="1:4">
      <c r="A14" s="1" t="s">
        <v>15</v>
      </c>
      <c r="B14" s="3" t="s">
        <v>28</v>
      </c>
      <c r="C14" s="5">
        <v>12</v>
      </c>
      <c r="D14" s="2">
        <f t="shared" si="0"/>
        <v>144</v>
      </c>
    </row>
    <row r="15" spans="1:4">
      <c r="A15" s="1" t="s">
        <v>18</v>
      </c>
      <c r="B15" s="3" t="s">
        <v>28</v>
      </c>
      <c r="C15" s="5">
        <v>14</v>
      </c>
      <c r="D15" s="2">
        <f t="shared" si="0"/>
        <v>168</v>
      </c>
    </row>
    <row r="16" spans="1:4">
      <c r="A16" s="4" t="s">
        <v>19</v>
      </c>
      <c r="B16" s="3" t="s">
        <v>28</v>
      </c>
      <c r="C16" s="5">
        <v>14</v>
      </c>
      <c r="D16" s="2">
        <f t="shared" si="0"/>
        <v>168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947611A133C54A8DBF814904AE8D5F" ma:contentTypeVersion="0" ma:contentTypeDescription="Vytvoří nový dokument" ma:contentTypeScope="" ma:versionID="1b3c8baafa9f4a6f70bd3dfa6f88e4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8D779A-E9F0-4A7C-95B8-F53D0E93EE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F4D232-EBAD-4796-A5D0-4F25786AFB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89E3602-DB9D-480F-AECE-BF4C67C16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 nabídkové ceny</vt:lpstr>
      <vt:lpstr>Spotřební materiál</vt:lpstr>
      <vt:lpstr>kalkulace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2012-10-22T09:19:02Z</dcterms:created>
  <dcterms:modified xsi:type="dcterms:W3CDTF">2012-11-07T16:37:22Z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0x0101005E947611A133C54A8DBF814904AE8D5F</vt:lpwstr>
  </property>
</Properties>
</file>