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00" windowHeight="12885" activeTab="2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<sst xmlns="http://schemas.openxmlformats.org/spreadsheetml/2006/main" count="832" uniqueCount="351">
  <si>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</si>
  <si>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</si>
  <si>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</si>
  <si>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</si>
  <si>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</si>
  <si>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</si>
  <si>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</si>
  <si>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</si>
  <si>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</si>
  <si>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</si>
  <si>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</si>
  <si>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</si>
  <si>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</si>
  <si>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</si>
  <si>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</si>
  <si>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</si>
  <si>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</si>
  <si>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</si>
  <si>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</si>
  <si>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</si>
  <si>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</si>
  <si>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</si>
  <si>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</si>
  <si>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</si>
  <si>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</si>
  <si>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</si>
  <si>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</si>
  <si>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</si>
  <si>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</si>
  <si>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</si>
  <si>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</si>
  <si>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</si>
  <si>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</si>
  <si>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</si>
  <si>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</si>
  <si>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</si>
  <si>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</si>
  <si>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</si>
  <si>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</si>
  <si>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</si>
  <si>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</si>
  <si>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</si>
  <si>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</si>
  <si>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</si>
  <si>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</si>
  <si>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</si>
  <si>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</si>
  <si>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</si>
  <si>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</si>
  <si>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</si>
  <si>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</si>
  <si>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</si>
  <si>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</si>
  <si>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</si>
  <si>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</si>
  <si>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</si>
  <si>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</si>
  <si>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</si>
  <si>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</si>
  <si>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</si>
  <si>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</si>
  <si>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</si>
  <si>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</si>
  <si>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</si>
  <si>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</si>
  <si>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</si>
  <si>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</si>
  <si>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</si>
  <si>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</si>
  <si>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</si>
  <si>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</si>
  <si>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</si>
  <si>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</si>
  <si>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</si>
  <si>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</si>
  <si>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</si>
  <si>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</si>
  <si>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</si>
  <si>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</si>
  <si>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</si>
  <si>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</si>
  <si>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</si>
  <si>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</si>
  <si>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PES 17</t>
  </si>
  <si>
    <t>Sklad vzorků hornin p.č.1738/10,ul.Studenská,Ostrava-Poruba</t>
  </si>
  <si>
    <t>01</t>
  </si>
  <si>
    <t>Stavební část</t>
  </si>
  <si>
    <t>1</t>
  </si>
  <si>
    <t>Zemní práce</t>
  </si>
  <si>
    <t>131 30-1101</t>
  </si>
  <si>
    <t>Hloubení jam nezapažených v hornině tř. 4 objemu do 100 m3</t>
  </si>
  <si>
    <t>m3</t>
  </si>
  <si>
    <t>9,40*6,35*0,40</t>
  </si>
  <si>
    <t>131 30-1109</t>
  </si>
  <si>
    <t>Příplatek za lepivost u hloubení jam nezapažených v hornině tř. 4</t>
  </si>
  <si>
    <t>132 20-1101</t>
  </si>
  <si>
    <t>Hloubení rýh š do 600 mm v hornině tř. 3 objemu do 100 m3</t>
  </si>
  <si>
    <t>(9,40+5,75*2)*0,60*0,85</t>
  </si>
  <si>
    <t>132 20-1109</t>
  </si>
  <si>
    <t>Příplatek za lepivost k hloubení rýh š do 600 mm v hornině tř. 3</t>
  </si>
  <si>
    <t>161 10-1101</t>
  </si>
  <si>
    <t>Svislé přemístění výkopku z horniny tř. 1 až 4 hl výkopu do 2,5 m</t>
  </si>
  <si>
    <t>162 70-1105</t>
  </si>
  <si>
    <t>Vodorovné přemístění do 10000 m výkopku/sypaniny z horniny tř. 1 až 4</t>
  </si>
  <si>
    <t>23,876+10,659</t>
  </si>
  <si>
    <t>171 20-1201</t>
  </si>
  <si>
    <t>Uložení sypaniny na skládky</t>
  </si>
  <si>
    <t>979 09-7115</t>
  </si>
  <si>
    <t>Poplatek za skládku - ostatní zemina</t>
  </si>
  <si>
    <t>t</t>
  </si>
  <si>
    <t>181 10-1104</t>
  </si>
  <si>
    <t>Úprava pláně v zářezech v hornině tř. 5 až 7 se zhutněním</t>
  </si>
  <si>
    <t>m2</t>
  </si>
  <si>
    <t>27</t>
  </si>
  <si>
    <t>Základy</t>
  </si>
  <si>
    <t>274 31-3611</t>
  </si>
  <si>
    <t>Základové pásy z betonu tř. C 16/20</t>
  </si>
  <si>
    <t>(9,40+5,75*2)*0,60*1,15</t>
  </si>
  <si>
    <t>631 31-1124</t>
  </si>
  <si>
    <t>Mazanina tl do 120 mm z betonu prostého tř. C 16/20</t>
  </si>
  <si>
    <t>podkl.beton</t>
  </si>
  <si>
    <t>9,40*6,35*0,10</t>
  </si>
  <si>
    <t>631 31-9173</t>
  </si>
  <si>
    <t>Příplatek k mazanině tl do 120 mm za stržení povrchu spodní vrstvy před vložením výztuže</t>
  </si>
  <si>
    <t>631 36-1921</t>
  </si>
  <si>
    <t>Výztuž mazanin svařovanými sítěmi</t>
  </si>
  <si>
    <t>635 11-1241</t>
  </si>
  <si>
    <t>Násyp pod podlahy z hrubého kameniva 8-16 se zhutněním</t>
  </si>
  <si>
    <t>8,20*5,75*0,30</t>
  </si>
  <si>
    <t>dod+mtž</t>
  </si>
  <si>
    <t>Zemnící pásek</t>
  </si>
  <si>
    <t>m</t>
  </si>
  <si>
    <t>3</t>
  </si>
  <si>
    <t>Svislé a kompletní konstrukce</t>
  </si>
  <si>
    <t>340 23-9224</t>
  </si>
  <si>
    <t>Zazdívka otvorů pl do 4 m2 v příčkách nebo stěnách z cihel POROTHERM P+D tl 240 mm</t>
  </si>
  <si>
    <t>2,40*1,20</t>
  </si>
  <si>
    <t>311 23-8231</t>
  </si>
  <si>
    <t>Zdivo nosné vnější superizolační POROTHERM P+D tl 400 mm pevnosti P 6 na MC</t>
  </si>
  <si>
    <t>(9,40+6,10*2)*4,35-2,40*2,40</t>
  </si>
  <si>
    <t>317 16-8137</t>
  </si>
  <si>
    <t>Překlad keramický vysoký v 23,8 cm dl 275 cm</t>
  </si>
  <si>
    <t>kus</t>
  </si>
  <si>
    <t>4</t>
  </si>
  <si>
    <t>Vodorovné konstrukce</t>
  </si>
  <si>
    <t>413 94-1125</t>
  </si>
  <si>
    <t>Osazování ocelových válcovaných nosníků stropů I, IE, U, UE nebo L č. 24 a vyšší</t>
  </si>
  <si>
    <t>I280</t>
  </si>
  <si>
    <t>9,00*6*47,90*0,001</t>
  </si>
  <si>
    <t>1/1</t>
  </si>
  <si>
    <t>tyč ocelová I, jakost S 235 JR označení průřezu 280</t>
  </si>
  <si>
    <t>411 35-4236</t>
  </si>
  <si>
    <t>Bednění stropů ztracené z hraněných trapézových vln v 50 mm plech lesklý tl 1,0 mm</t>
  </si>
  <si>
    <t>8,60*6,10-2,40*0,80</t>
  </si>
  <si>
    <t>411 32-1515</t>
  </si>
  <si>
    <t>Stropy deskové ze ŽB tř. C 20/25</t>
  </si>
  <si>
    <t>(8,60*6,10-2,40*0,80)*0,11</t>
  </si>
  <si>
    <t>411 36-1921</t>
  </si>
  <si>
    <t>Výztuž stropů svařovanými sítěmi</t>
  </si>
  <si>
    <t>417 32-1414</t>
  </si>
  <si>
    <t>Ztužující pásy a věnce ze ŽB tř. C 20/25</t>
  </si>
  <si>
    <t>22,20*0,30*0,25</t>
  </si>
  <si>
    <t>417 35-1115</t>
  </si>
  <si>
    <t>Zřízení bednění ztužujících věnců</t>
  </si>
  <si>
    <t>22,20*0,25*2</t>
  </si>
  <si>
    <t>417 35-1116</t>
  </si>
  <si>
    <t>Odstranění bednění ztužujících věnců</t>
  </si>
  <si>
    <t>417 36-1821</t>
  </si>
  <si>
    <t>Výztuž ztužujících pásů a věnců betonářskou ocelí 10 505</t>
  </si>
  <si>
    <t>6</t>
  </si>
  <si>
    <t>Úpravy povrchů,podlahy a osazení výplně otvorů</t>
  </si>
  <si>
    <t>612 47-3181</t>
  </si>
  <si>
    <t>Vnitřní omítka zdiva vápenocementová ze suchých směsí hladká</t>
  </si>
  <si>
    <t>sklad,světlík</t>
  </si>
  <si>
    <t>(8,60+6,10)*2*3,28-2,40*2,40+(2,40+0,80)*2*0,60</t>
  </si>
  <si>
    <t>612 48-1118</t>
  </si>
  <si>
    <t>Potažení vnitřních stěn sklovláknitým pletivem vtlačením do tmele</t>
  </si>
  <si>
    <t>světlík</t>
  </si>
  <si>
    <t>(2,40+0,80)*2*0,60+(2,80+1,20)*2*0,60</t>
  </si>
  <si>
    <t>642 94-2331</t>
  </si>
  <si>
    <t>Osazování zárubní nebo rámů dveřních kovových do 10 m2 na MC</t>
  </si>
  <si>
    <t>3/1</t>
  </si>
  <si>
    <t>dodávka</t>
  </si>
  <si>
    <t>Ocel.zárubeň pro vrata 2400/2400</t>
  </si>
  <si>
    <t>ks</t>
  </si>
  <si>
    <t>8,60/6,10*0,10</t>
  </si>
  <si>
    <t>631 31-9221</t>
  </si>
  <si>
    <t>Příplatek k mazaninám za přidání polymerových makrovláken pro objemové vyztužení 2,5 kg/m3</t>
  </si>
  <si>
    <t>637 21-1411</t>
  </si>
  <si>
    <t>Okapový chodník z betonových zámkových dlaždic tl 60 mm do kameniva</t>
  </si>
  <si>
    <t>19,00*0,50</t>
  </si>
  <si>
    <t>637 21-1412</t>
  </si>
  <si>
    <t>Okapový chodník z betonových zámkových dlaždic tl 80 mm do kameniva</t>
  </si>
  <si>
    <t>2,50*0,30</t>
  </si>
  <si>
    <t>644 94-1112</t>
  </si>
  <si>
    <t>Osazování ventilačních mřížek velikosti do 300 x 300 mm</t>
  </si>
  <si>
    <t>9/1</t>
  </si>
  <si>
    <t>Větrací mřížka 150/150</t>
  </si>
  <si>
    <t>9/2</t>
  </si>
  <si>
    <t>Větrací mřížka 250/250</t>
  </si>
  <si>
    <t>711</t>
  </si>
  <si>
    <t>Izolace proti vodě a vlhkosti</t>
  </si>
  <si>
    <t>711 11-1001</t>
  </si>
  <si>
    <t>Provedení izolace proti zemní vlhkosti vodorovné za studena nátěrem penetračním</t>
  </si>
  <si>
    <t>9,40*6,35</t>
  </si>
  <si>
    <t>711 14-1559</t>
  </si>
  <si>
    <t>Provedení izolace proti zemní vlhkosti pásy přitavením vodorovné NAIP</t>
  </si>
  <si>
    <t>2/1</t>
  </si>
  <si>
    <t>Penetral</t>
  </si>
  <si>
    <t>kg</t>
  </si>
  <si>
    <t>2/2</t>
  </si>
  <si>
    <t>Dekglaas C200 S40</t>
  </si>
  <si>
    <t>998 71-1201</t>
  </si>
  <si>
    <t>Přesun hmot procentní pro izolace proti vodě, vlhkosti a plynům v objektech v do 6 m</t>
  </si>
  <si>
    <t>%</t>
  </si>
  <si>
    <t>712</t>
  </si>
  <si>
    <t>Povlakové krytiny</t>
  </si>
  <si>
    <t>712 34-1559</t>
  </si>
  <si>
    <t>Provedení povlakové krytiny střech do 10° pásy NAIP přitavením v plné ploše</t>
  </si>
  <si>
    <t>8,60*4,90*2</t>
  </si>
  <si>
    <t>Modifikovaný živičný pás bez posypu</t>
  </si>
  <si>
    <t>1/2</t>
  </si>
  <si>
    <t>Modifikovaný živičný pás s posypem</t>
  </si>
  <si>
    <t>998 71-2201</t>
  </si>
  <si>
    <t>Přesun hmot procentní pro krytiny povlakové v objektech v do 6 m</t>
  </si>
  <si>
    <t>713</t>
  </si>
  <si>
    <t>Izolace tepelné</t>
  </si>
  <si>
    <t>713 14-1161</t>
  </si>
  <si>
    <t>Montáž izolace tepelné střech plochých tl do 130 mm šrouby vnitřní pole, budova v do 20 m</t>
  </si>
  <si>
    <t>Rockwool Monrock Maxe tl.60</t>
  </si>
  <si>
    <t>Rockwool Monrock Maxe tl.120</t>
  </si>
  <si>
    <t>713 19-1122</t>
  </si>
  <si>
    <t>Izolace tepelné podlah, stropů vrchem a střech překrytí pásem A 500H</t>
  </si>
  <si>
    <t>713 13-1121</t>
  </si>
  <si>
    <t>Montáž izolace tepelné stěn přichycením dráty rohoží, pásů, dílců, desek</t>
  </si>
  <si>
    <t>(2,60+1,00)*2*0,60</t>
  </si>
  <si>
    <t>Rockwool tl.180</t>
  </si>
  <si>
    <t>998 71-3201</t>
  </si>
  <si>
    <t>Přesun hmot procentní pro izolace tepelné v objektech v do 6 m</t>
  </si>
  <si>
    <t>721</t>
  </si>
  <si>
    <t>ZTI - kanalizace</t>
  </si>
  <si>
    <t>721 17-1109</t>
  </si>
  <si>
    <t>Potrubí kanalizační z PVC hrdlové odpadní D 110x2,2 mm</t>
  </si>
  <si>
    <t>721 17-1110</t>
  </si>
  <si>
    <t>Potrubí kanalizační z PVC hrdlové odpadní D 125x2,4 mm</t>
  </si>
  <si>
    <t>721 23-3115</t>
  </si>
  <si>
    <t>Střešní vtok z PVC DN 100</t>
  </si>
  <si>
    <t>998 72-1201</t>
  </si>
  <si>
    <t>Přesun hmot procentní pro vnitřní kanalizace v objektech v do 6 m</t>
  </si>
  <si>
    <t>762</t>
  </si>
  <si>
    <t>Konstrukce tesařské</t>
  </si>
  <si>
    <t>762 43-1013</t>
  </si>
  <si>
    <t>Obložení stěn z desek OSB tl 15 mm na sraz přibíjených</t>
  </si>
  <si>
    <t>765 90-1292</t>
  </si>
  <si>
    <t>Zakrytí parotěsnou zábranou</t>
  </si>
  <si>
    <t>763 16-1321</t>
  </si>
  <si>
    <t>SDK podkroví s izolací a parozábranou KNAUF kce z profilů CD 1vrstvá desky GKF tl 12,5 mm</t>
  </si>
  <si>
    <t>8,60*6,10+8,60*0,45</t>
  </si>
  <si>
    <t>998 76-2202</t>
  </si>
  <si>
    <t>Přesun hmot procentní pro kce tesařské v objektech v do 12 m</t>
  </si>
  <si>
    <t>764</t>
  </si>
  <si>
    <t>Konstrukce klempířské</t>
  </si>
  <si>
    <t>764 29-5520</t>
  </si>
  <si>
    <t>Střešní prvky TiZn - střešní dilatace jednodílná rš 330 mm</t>
  </si>
  <si>
    <t>764 53-0540</t>
  </si>
  <si>
    <t>Oplechování TiZn zdí rš 500 mm včetně rohů</t>
  </si>
  <si>
    <t>764 23-3530</t>
  </si>
  <si>
    <t>Lemování TiZn plech zdí plochá střecha rš 330 mm</t>
  </si>
  <si>
    <t>764 23-3560</t>
  </si>
  <si>
    <t>Lemování TiZn plech zdí plochá střecha rš 660 mm</t>
  </si>
  <si>
    <t>998 76-4201</t>
  </si>
  <si>
    <t>Přesun hmot procentní pro konstrukce klempířské v objektech v do 6 m</t>
  </si>
  <si>
    <t>767</t>
  </si>
  <si>
    <t>Konstrukce zámečnické</t>
  </si>
  <si>
    <t>767 65-1111</t>
  </si>
  <si>
    <t>Montáž vrat garážových sekčních zajížděcích pod strop plochy do 6 m2</t>
  </si>
  <si>
    <t>Vrata lemelové plné, el.ovládání 2400/2400</t>
  </si>
  <si>
    <t>767 31-6316</t>
  </si>
  <si>
    <t>Montáž střešního bodového světlíku přes 3,5 do 4 m2</t>
  </si>
  <si>
    <t>Ocel světlík 1200/800, polykarbonát</t>
  </si>
  <si>
    <t>998 76-7201</t>
  </si>
  <si>
    <t>Přesun hmot procentní pro zámečnické konstrukce v objektech v do 6 m</t>
  </si>
  <si>
    <t>781</t>
  </si>
  <si>
    <t>Obklady keramické</t>
  </si>
  <si>
    <t>781 77-4120</t>
  </si>
  <si>
    <t>Montáž obkladů vnějších z dlaždic keramických do 85 ks/m2 lepených flexibilním lepidlem</t>
  </si>
  <si>
    <t>(9,40+6,50*2)*4,35-2,40*2,40-1,20*1,45*2</t>
  </si>
  <si>
    <t>Cihelný obklad</t>
  </si>
  <si>
    <t>781 49-5111</t>
  </si>
  <si>
    <t>Penetrace podkladu vnitřních obkladů</t>
  </si>
  <si>
    <t>998 78-1201</t>
  </si>
  <si>
    <t>Přesun hmot procentní pro obklady keramické v objektech v do 6 m</t>
  </si>
  <si>
    <t>783</t>
  </si>
  <si>
    <t>Nátěry</t>
  </si>
  <si>
    <t>783 84-3111</t>
  </si>
  <si>
    <t>Nátěry epox.pryskyřice Sikafloor 2530 W beton povrchů 2x</t>
  </si>
  <si>
    <t>8,60*6,10</t>
  </si>
  <si>
    <t>783 22-6100</t>
  </si>
  <si>
    <t>Nátěry syntetické kovových doplňkových konstrukcí barva standardní základní</t>
  </si>
  <si>
    <t>trapézový plech, I nosníky</t>
  </si>
  <si>
    <t>8,60*4,90+8,60*0,80*6</t>
  </si>
  <si>
    <t>783 22-5100</t>
  </si>
  <si>
    <t>Nátěry syntetické kovových doplňkových konstrukcí barva standardní dvojnásobné a 1x email</t>
  </si>
  <si>
    <t>784</t>
  </si>
  <si>
    <t>Malby</t>
  </si>
  <si>
    <t>784 45-3621</t>
  </si>
  <si>
    <t>Malby směsi PRIMALEX tekuté disperzní bílé omyvatelné dvojnásobné s penetrací místnost v do 3,8 m</t>
  </si>
  <si>
    <t>94,512+56,330</t>
  </si>
  <si>
    <t>9</t>
  </si>
  <si>
    <t>Ostatní konstrukce a práce bourací,přesun hmot,lešení</t>
  </si>
  <si>
    <t>952 90-1111</t>
  </si>
  <si>
    <t>Vyčištění budov bytové a občanské výstavby při výšce podlaží do 4 m</t>
  </si>
  <si>
    <t>9,40*6,50*2</t>
  </si>
  <si>
    <t>953 31-2113</t>
  </si>
  <si>
    <t>Vložky do svislých dilatačních spár z fasádních polystyrénových desek tl 30 mm</t>
  </si>
  <si>
    <t>4,35*0,40*2</t>
  </si>
  <si>
    <t>941 94-1051</t>
  </si>
  <si>
    <t>Montáž lešení jednořadového s podlahami š do 1,5 m v do 10 m</t>
  </si>
  <si>
    <t>(12,40+8,00*2)*2,55</t>
  </si>
  <si>
    <t>941 94-1391</t>
  </si>
  <si>
    <t>Příplatek k lešení jednořadovému s podlahami š do 1,5 m v do 10 m za první a ZKD měsíc použití</t>
  </si>
  <si>
    <t>941 94-1851</t>
  </si>
  <si>
    <t>Demontáž lešení jednořadového s podlahami š do 1,5 m v do 10 m</t>
  </si>
  <si>
    <t>941 95-5002</t>
  </si>
  <si>
    <t>Lešení lehké pomocné v podlah do 1,9 m</t>
  </si>
  <si>
    <t>pro podhled</t>
  </si>
  <si>
    <t>96</t>
  </si>
  <si>
    <t>Bourání konstrukcí</t>
  </si>
  <si>
    <t>968 06-2356</t>
  </si>
  <si>
    <t>Vybourání dřevěných rámů oken dvojitých včetně křídel pl do 4 m2</t>
  </si>
  <si>
    <t>113 20-2111</t>
  </si>
  <si>
    <t>Vytrhání obrub krajníků obrubníků stojatých</t>
  </si>
  <si>
    <t>973 04-8151</t>
  </si>
  <si>
    <t>Vysekání kapes ve zdivu z betonu pro zavázání příček nebo zdí tl do 450 mm</t>
  </si>
  <si>
    <t>979 08-1111</t>
  </si>
  <si>
    <t>Odvoz suti a vybouraných hmot na skládku do 1 km</t>
  </si>
  <si>
    <t>979 08-1121</t>
  </si>
  <si>
    <t>Odvoz suti a vybouraných hmot na skládku ZKD 1 km přes 1 km</t>
  </si>
  <si>
    <t>979 09-8145</t>
  </si>
  <si>
    <t>Poplatek za skládku  skla</t>
  </si>
  <si>
    <t>99</t>
  </si>
  <si>
    <t>Přesun hmot</t>
  </si>
  <si>
    <t>998 01-1001</t>
  </si>
  <si>
    <t>Přesun hmot pro budovy zděné v do 6 m</t>
  </si>
  <si>
    <t>CÚ 2012/1</t>
  </si>
  <si>
    <t>Ústav Geoniky AV ČR, Ostrava</t>
  </si>
  <si>
    <t>Stavební řemesla s.r.o. Ostrava</t>
  </si>
  <si>
    <t xml:space="preserve">GZS                                     </t>
  </si>
  <si>
    <t>DPH 20%</t>
  </si>
  <si>
    <t>DPH ze specifikací 14%</t>
  </si>
  <si>
    <t>DPH ze specifikací 20%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</si>
</sst>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</numFmts>
  <fonts count="30">
    <font>
      <sz val="10"/>
      <name val="Arial CE"/>
      <family val="0"/>
    </font>
    <font>
      <sz val="11"/>
      <color indexed="8"/>
      <name val="Calibri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8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2" fillId="5" borderId="0">
      <alignment horizontal="right"/>
      <protection/>
    </xf>
    <xf numFmtId="49" fontId="3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4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20" fillId="11" borderId="0" applyNumberFormat="0" applyBorder="0" applyAlignment="0" applyProtection="0"/>
    <xf numFmtId="0" fontId="26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3" fillId="0" borderId="0" applyBorder="0" applyProtection="0">
      <alignment/>
    </xf>
    <xf numFmtId="0" fontId="0" fillId="0" borderId="2" applyBorder="0" applyProtection="0">
      <alignment horizontal="left"/>
    </xf>
    <xf numFmtId="0" fontId="5" fillId="0" borderId="0" applyBorder="0" applyProtection="0">
      <alignment horizontal="left"/>
    </xf>
    <xf numFmtId="0" fontId="21" fillId="7" borderId="0" applyNumberFormat="0" applyBorder="0" applyAlignment="0" applyProtection="0"/>
    <xf numFmtId="0" fontId="11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5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5" fillId="5" borderId="0" applyBorder="0">
      <alignment/>
      <protection/>
    </xf>
    <xf numFmtId="4" fontId="5" fillId="5" borderId="0" applyBorder="0">
      <alignment/>
      <protection/>
    </xf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49" fontId="5" fillId="0" borderId="8" applyNumberFormat="0" applyBorder="0">
      <alignment horizontal="left" vertical="center"/>
      <protection/>
    </xf>
    <xf numFmtId="0" fontId="10" fillId="5" borderId="0">
      <alignment horizontal="right"/>
      <protection/>
    </xf>
    <xf numFmtId="0" fontId="22" fillId="7" borderId="13" applyNumberFormat="0" applyAlignment="0" applyProtection="0"/>
    <xf numFmtId="0" fontId="5" fillId="0" borderId="0">
      <alignment/>
      <protection/>
    </xf>
    <xf numFmtId="0" fontId="5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4" fillId="13" borderId="13" applyNumberFormat="0" applyAlignment="0" applyProtection="0"/>
    <xf numFmtId="0" fontId="23" fillId="13" borderId="14" applyNumberFormat="0" applyAlignment="0" applyProtection="0"/>
    <xf numFmtId="0" fontId="2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8" fillId="0" borderId="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1" fillId="0" borderId="35" xfId="60" applyBorder="1">
      <alignment horizontal="left" vertical="center"/>
      <protection/>
    </xf>
    <xf numFmtId="0" fontId="11" fillId="0" borderId="41" xfId="60" applyBorder="1">
      <alignment horizontal="left" vertical="center"/>
      <protection/>
    </xf>
    <xf numFmtId="3" fontId="5" fillId="0" borderId="3" xfId="42" applyBorder="1">
      <alignment vertical="center"/>
      <protection/>
    </xf>
    <xf numFmtId="3" fontId="5" fillId="0" borderId="35" xfId="42" applyBorder="1">
      <alignment vertical="center"/>
      <protection/>
    </xf>
    <xf numFmtId="3" fontId="5" fillId="0" borderId="41" xfId="42" applyBorder="1">
      <alignment vertical="center"/>
      <protection/>
    </xf>
    <xf numFmtId="3" fontId="5" fillId="0" borderId="42" xfId="42" applyBorder="1">
      <alignment vertical="center"/>
      <protection/>
    </xf>
    <xf numFmtId="3" fontId="5" fillId="0" borderId="43" xfId="42" applyBorder="1">
      <alignment vertical="center"/>
      <protection/>
    </xf>
    <xf numFmtId="3" fontId="5" fillId="0" borderId="44" xfId="42" applyBorder="1">
      <alignment vertical="center"/>
      <protection/>
    </xf>
    <xf numFmtId="3" fontId="5" fillId="0" borderId="45" xfId="42" applyBorder="1">
      <alignment vertical="center"/>
      <protection/>
    </xf>
    <xf numFmtId="3" fontId="5" fillId="0" borderId="30" xfId="42" applyBorder="1">
      <alignment vertical="center"/>
      <protection/>
    </xf>
    <xf numFmtId="0" fontId="11" fillId="0" borderId="39" xfId="0" applyFont="1" applyBorder="1" applyAlignment="1">
      <alignment vertical="top"/>
    </xf>
    <xf numFmtId="3" fontId="5" fillId="7" borderId="42" xfId="42" applyFill="1" applyBorder="1">
      <alignment vertical="center"/>
      <protection/>
    </xf>
    <xf numFmtId="0" fontId="11" fillId="0" borderId="8" xfId="60" applyBorder="1" applyAlignment="1">
      <alignment horizontal="left" vertical="center"/>
      <protection/>
    </xf>
    <xf numFmtId="0" fontId="11" fillId="0" borderId="37" xfId="60" applyBorder="1" applyAlignment="1">
      <alignment horizontal="left" vertical="center"/>
      <protection/>
    </xf>
    <xf numFmtId="0" fontId="11" fillId="0" borderId="38" xfId="60" applyBorder="1" applyAlignment="1">
      <alignment horizontal="left" vertical="center"/>
      <protection/>
    </xf>
    <xf numFmtId="0" fontId="11" fillId="0" borderId="39" xfId="60" applyBorder="1" applyAlignment="1">
      <alignment horizontal="left" vertical="center"/>
      <protection/>
    </xf>
    <xf numFmtId="0" fontId="11" fillId="0" borderId="22" xfId="60" applyBorder="1" applyAlignment="1">
      <alignment horizontal="left" vertical="center"/>
      <protection/>
    </xf>
    <xf numFmtId="0" fontId="11" fillId="0" borderId="20" xfId="60" applyBorder="1" applyAlignment="1">
      <alignment horizontal="left" vertical="center"/>
      <protection/>
    </xf>
    <xf numFmtId="0" fontId="11" fillId="0" borderId="3" xfId="60" applyBorder="1">
      <alignment horizontal="left" vertical="center"/>
      <protection/>
    </xf>
    <xf numFmtId="0" fontId="11" fillId="0" borderId="46" xfId="60" applyBorder="1">
      <alignment horizontal="left" vertical="center"/>
      <protection/>
    </xf>
    <xf numFmtId="0" fontId="11" fillId="0" borderId="47" xfId="60" applyBorder="1">
      <alignment horizontal="left" vertical="center"/>
      <protection/>
    </xf>
    <xf numFmtId="0" fontId="12" fillId="0" borderId="0" xfId="0" applyFont="1" applyBorder="1" applyAlignment="1">
      <alignment horizontal="right"/>
    </xf>
    <xf numFmtId="3" fontId="5" fillId="0" borderId="21" xfId="42" applyBorder="1">
      <alignment vertical="center"/>
      <protection/>
    </xf>
    <xf numFmtId="3" fontId="5" fillId="0" borderId="48" xfId="42" applyBorder="1">
      <alignment vertical="center"/>
      <protection/>
    </xf>
    <xf numFmtId="49" fontId="3" fillId="0" borderId="0" xfId="37" applyProtection="1">
      <alignment horizontal="center"/>
      <protection/>
    </xf>
    <xf numFmtId="49" fontId="3" fillId="0" borderId="0" xfId="56">
      <alignment/>
    </xf>
    <xf numFmtId="0" fontId="5" fillId="0" borderId="0" xfId="79">
      <alignment horizontal="center"/>
      <protection/>
    </xf>
    <xf numFmtId="0" fontId="5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 applyProtection="1">
      <alignment/>
      <protection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5" fillId="0" borderId="0" xfId="58">
      <alignment horizontal="left"/>
    </xf>
    <xf numFmtId="164" fontId="5" fillId="5" borderId="0" xfId="71">
      <alignment/>
      <protection/>
    </xf>
    <xf numFmtId="4" fontId="5" fillId="5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4" fillId="0" borderId="0" xfId="39">
      <alignment/>
    </xf>
    <xf numFmtId="10" fontId="0" fillId="0" borderId="0" xfId="65">
      <alignment/>
    </xf>
    <xf numFmtId="0" fontId="10" fillId="5" borderId="0" xfId="76">
      <alignment horizontal="right"/>
      <protection/>
    </xf>
    <xf numFmtId="0" fontId="11" fillId="0" borderId="35" xfId="60" applyBorder="1">
      <alignment horizontal="left" vertical="center"/>
      <protection/>
    </xf>
    <xf numFmtId="0" fontId="12" fillId="0" borderId="35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0" fontId="11" fillId="0" borderId="35" xfId="60" applyFont="1" applyBorder="1">
      <alignment horizontal="left" vertical="center"/>
      <protection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5" fillId="0" borderId="35" xfId="42" applyBorder="1">
      <alignment vertical="center"/>
      <protection/>
    </xf>
    <xf numFmtId="0" fontId="5" fillId="0" borderId="35" xfId="75" applyNumberFormat="1" applyBorder="1">
      <alignment horizontal="left" vertical="center"/>
      <protection/>
    </xf>
    <xf numFmtId="0" fontId="12" fillId="0" borderId="49" xfId="75" applyNumberFormat="1" applyFont="1" applyBorder="1">
      <alignment horizontal="left" vertical="center"/>
      <protection/>
    </xf>
    <xf numFmtId="0" fontId="12" fillId="0" borderId="51" xfId="75" applyNumberFormat="1" applyFont="1" applyBorder="1">
      <alignment horizontal="left" vertical="center"/>
      <protection/>
    </xf>
    <xf numFmtId="0" fontId="5" fillId="0" borderId="49" xfId="75" applyNumberFormat="1" applyBorder="1">
      <alignment horizontal="left" vertical="center"/>
      <protection/>
    </xf>
    <xf numFmtId="0" fontId="5" fillId="0" borderId="37" xfId="75" applyNumberFormat="1" applyBorder="1">
      <alignment horizontal="left" vertical="center"/>
      <protection/>
    </xf>
    <xf numFmtId="0" fontId="11" fillId="0" borderId="49" xfId="60" applyBorder="1" applyAlignment="1">
      <alignment horizontal="center" vertical="center"/>
      <protection/>
    </xf>
    <xf numFmtId="0" fontId="11" fillId="0" borderId="51" xfId="60" applyBorder="1" applyAlignment="1">
      <alignment horizontal="center" vertical="center"/>
      <protection/>
    </xf>
    <xf numFmtId="0" fontId="5" fillId="0" borderId="52" xfId="75" applyNumberFormat="1" applyBorder="1">
      <alignment horizontal="left" vertical="center"/>
      <protection/>
    </xf>
    <xf numFmtId="0" fontId="12" fillId="0" borderId="5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5" borderId="54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14" fillId="5" borderId="55" xfId="0" applyFont="1" applyFill="1" applyBorder="1" applyAlignment="1">
      <alignment horizontal="center"/>
    </xf>
    <xf numFmtId="0" fontId="14" fillId="5" borderId="56" xfId="0" applyFont="1" applyFill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24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1" fillId="0" borderId="35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44" xfId="0" applyFont="1" applyBorder="1" applyAlignment="1">
      <alignment/>
    </xf>
    <xf numFmtId="0" fontId="5" fillId="0" borderId="61" xfId="75" applyNumberFormat="1" applyBorder="1">
      <alignment horizontal="left" vertical="center"/>
      <protection/>
    </xf>
    <xf numFmtId="0" fontId="5" fillId="0" borderId="0" xfId="75" applyNumberFormat="1" applyBorder="1">
      <alignment horizontal="left" vertical="center"/>
      <protection/>
    </xf>
    <xf numFmtId="0" fontId="5" fillId="0" borderId="12" xfId="75" applyNumberFormat="1" applyBorder="1">
      <alignment horizontal="left" vertical="center"/>
      <protection/>
    </xf>
    <xf numFmtId="0" fontId="11" fillId="0" borderId="6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57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2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64" xfId="0" applyFont="1" applyBorder="1" applyAlignment="1">
      <alignment/>
    </xf>
    <xf numFmtId="14" fontId="11" fillId="0" borderId="35" xfId="0" applyNumberFormat="1" applyFont="1" applyBorder="1" applyAlignment="1">
      <alignment/>
    </xf>
    <xf numFmtId="0" fontId="8" fillId="0" borderId="59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2" fillId="0" borderId="52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1" fillId="0" borderId="49" xfId="60" applyBorder="1">
      <alignment horizontal="left" vertical="center"/>
      <protection/>
    </xf>
    <xf numFmtId="0" fontId="11" fillId="0" borderId="52" xfId="60" applyBorder="1">
      <alignment horizontal="left" vertical="center"/>
      <protection/>
    </xf>
    <xf numFmtId="0" fontId="11" fillId="0" borderId="37" xfId="60" applyBorder="1">
      <alignment horizontal="left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5" fillId="0" borderId="6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7" xfId="75" applyNumberFormat="1" applyBorder="1">
      <alignment horizontal="left" vertical="center"/>
      <protection/>
    </xf>
    <xf numFmtId="0" fontId="5" fillId="0" borderId="26" xfId="75" applyNumberFormat="1" applyBorder="1">
      <alignment horizontal="left" vertical="center"/>
      <protection/>
    </xf>
    <xf numFmtId="0" fontId="11" fillId="0" borderId="44" xfId="60" applyFont="1" applyBorder="1">
      <alignment horizontal="left" vertical="center"/>
      <protection/>
    </xf>
    <xf numFmtId="0" fontId="5" fillId="0" borderId="70" xfId="75" applyNumberFormat="1" applyBorder="1">
      <alignment horizontal="left" vertical="center"/>
      <protection/>
    </xf>
    <xf numFmtId="0" fontId="5" fillId="0" borderId="17" xfId="75" applyNumberFormat="1" applyBorder="1">
      <alignment horizontal="left" vertical="center"/>
      <protection/>
    </xf>
    <xf numFmtId="0" fontId="5" fillId="0" borderId="71" xfId="75" applyNumberFormat="1" applyBorder="1">
      <alignment horizontal="left" vertical="center"/>
      <protection/>
    </xf>
    <xf numFmtId="0" fontId="5" fillId="0" borderId="63" xfId="75" applyNumberFormat="1" applyBorder="1">
      <alignment horizontal="left" vertical="center"/>
      <protection/>
    </xf>
    <xf numFmtId="0" fontId="5" fillId="0" borderId="27" xfId="75" applyNumberFormat="1" applyBorder="1">
      <alignment horizontal="left" vertical="center"/>
      <protection/>
    </xf>
    <xf numFmtId="0" fontId="5" fillId="0" borderId="65" xfId="75" applyNumberFormat="1" applyBorder="1">
      <alignment horizontal="left" vertical="center"/>
      <protection/>
    </xf>
    <xf numFmtId="0" fontId="5" fillId="0" borderId="19" xfId="75" applyNumberFormat="1" applyBorder="1">
      <alignment horizontal="left" vertical="center"/>
      <protection/>
    </xf>
    <xf numFmtId="0" fontId="5" fillId="0" borderId="21" xfId="75" applyNumberFormat="1" applyBorder="1">
      <alignment horizontal="left" vertical="center"/>
      <protection/>
    </xf>
    <xf numFmtId="0" fontId="5" fillId="0" borderId="51" xfId="75" applyNumberFormat="1" applyBorder="1">
      <alignment horizontal="left" vertical="center"/>
      <protection/>
    </xf>
    <xf numFmtId="0" fontId="13" fillId="5" borderId="72" xfId="0" applyFont="1" applyFill="1" applyBorder="1" applyAlignment="1" applyProtection="1">
      <alignment horizontal="center" vertical="center"/>
      <protection locked="0"/>
    </xf>
    <xf numFmtId="0" fontId="13" fillId="5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3" fontId="5" fillId="0" borderId="44" xfId="42" applyBorder="1">
      <alignment vertical="center"/>
      <protection/>
    </xf>
    <xf numFmtId="0" fontId="11" fillId="0" borderId="37" xfId="60" applyBorder="1" applyAlignment="1">
      <alignment horizontal="center" vertical="center"/>
      <protection/>
    </xf>
    <xf numFmtId="0" fontId="8" fillId="0" borderId="5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73"/>
  <sheetViews>
    <sheetView zoomScalePageLayoutView="0" workbookViewId="0" topLeftCell="A1">
      <selection activeCell="J44" sqref="J44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69.0039062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33"/>
      <c r="H1" s="134"/>
      <c r="I1" s="134"/>
      <c r="J1" s="134"/>
      <c r="K1" s="134"/>
    </row>
    <row r="2" spans="1:11" ht="12.75">
      <c r="A2" s="5" t="s">
        <v>30</v>
      </c>
      <c r="B2" s="5"/>
      <c r="C2" s="6" t="s">
        <v>84</v>
      </c>
      <c r="D2" s="7"/>
      <c r="E2" s="7"/>
      <c r="F2" s="6"/>
      <c r="G2" s="8" t="s">
        <v>28</v>
      </c>
      <c r="H2" s="135" t="s">
        <v>83</v>
      </c>
      <c r="I2" s="135"/>
      <c r="J2" s="135"/>
      <c r="K2" s="135"/>
    </row>
    <row r="3" spans="1:11" ht="12.75">
      <c r="A3" s="5" t="s">
        <v>27</v>
      </c>
      <c r="B3" s="5"/>
      <c r="C3" s="9" t="s">
        <v>86</v>
      </c>
      <c r="D3" s="7"/>
      <c r="E3" s="7"/>
      <c r="F3" s="6"/>
      <c r="G3" s="8" t="s">
        <v>29</v>
      </c>
      <c r="H3" s="136" t="s">
        <v>85</v>
      </c>
      <c r="I3" s="136"/>
      <c r="J3" s="136"/>
      <c r="K3" s="136"/>
    </row>
    <row r="4" spans="1:11" ht="13.5" thickBot="1">
      <c r="A4" s="5" t="s">
        <v>1</v>
      </c>
      <c r="B4" s="5"/>
      <c r="C4" s="10">
        <v>41070</v>
      </c>
      <c r="D4" s="5"/>
      <c r="E4" s="5" t="s">
        <v>2</v>
      </c>
      <c r="F4" s="11"/>
      <c r="G4" s="12">
        <f>C4</f>
        <v>41070</v>
      </c>
      <c r="H4" s="137"/>
      <c r="I4" s="138"/>
      <c r="J4" s="138"/>
      <c r="K4" s="138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87</v>
      </c>
      <c r="C9" s="106" t="s">
        <v>88</v>
      </c>
    </row>
    <row r="11" spans="1:11" ht="12.75">
      <c r="A11" s="116">
        <v>1</v>
      </c>
      <c r="B11" s="117" t="s">
        <v>89</v>
      </c>
      <c r="C11" s="109" t="s">
        <v>90</v>
      </c>
      <c r="D11" s="110" t="s">
        <v>91</v>
      </c>
      <c r="E11" s="111">
        <v>23.876</v>
      </c>
      <c r="F11" s="112">
        <v>0</v>
      </c>
      <c r="G11" s="113">
        <f aca="true" t="shared" si="0" ref="G11:G19">E11*F11</f>
        <v>0</v>
      </c>
      <c r="I11" s="115"/>
      <c r="J11" s="114"/>
      <c r="K11" s="115">
        <f aca="true" t="shared" si="1" ref="K11:K19">E11*J11</f>
        <v>0</v>
      </c>
    </row>
    <row r="12" spans="1:11" ht="12.75">
      <c r="A12" s="116">
        <v>2</v>
      </c>
      <c r="B12" s="117" t="s">
        <v>93</v>
      </c>
      <c r="C12" s="109" t="s">
        <v>94</v>
      </c>
      <c r="D12" s="110" t="s">
        <v>91</v>
      </c>
      <c r="E12" s="111">
        <v>23.876</v>
      </c>
      <c r="F12" s="112">
        <v>0</v>
      </c>
      <c r="G12" s="113">
        <f t="shared" si="0"/>
        <v>0</v>
      </c>
      <c r="I12" s="115"/>
      <c r="J12" s="114"/>
      <c r="K12" s="115">
        <f t="shared" si="1"/>
        <v>0</v>
      </c>
    </row>
    <row r="13" spans="1:11" ht="12.75">
      <c r="A13" s="116">
        <v>3</v>
      </c>
      <c r="B13" s="117" t="s">
        <v>95</v>
      </c>
      <c r="C13" s="109" t="s">
        <v>96</v>
      </c>
      <c r="D13" s="110" t="s">
        <v>91</v>
      </c>
      <c r="E13" s="111">
        <v>10.659</v>
      </c>
      <c r="F13" s="112">
        <v>0</v>
      </c>
      <c r="G13" s="113">
        <f t="shared" si="0"/>
        <v>0</v>
      </c>
      <c r="I13" s="115"/>
      <c r="J13" s="114"/>
      <c r="K13" s="115">
        <f t="shared" si="1"/>
        <v>0</v>
      </c>
    </row>
    <row r="14" spans="1:11" ht="12.75">
      <c r="A14" s="116">
        <v>4</v>
      </c>
      <c r="B14" s="117" t="s">
        <v>98</v>
      </c>
      <c r="C14" s="109" t="s">
        <v>99</v>
      </c>
      <c r="D14" s="110" t="s">
        <v>91</v>
      </c>
      <c r="E14" s="111">
        <v>10.659</v>
      </c>
      <c r="F14" s="112">
        <v>0</v>
      </c>
      <c r="G14" s="113">
        <f t="shared" si="0"/>
        <v>0</v>
      </c>
      <c r="I14" s="115"/>
      <c r="J14" s="114"/>
      <c r="K14" s="115">
        <f t="shared" si="1"/>
        <v>0</v>
      </c>
    </row>
    <row r="15" spans="1:11" ht="12.75">
      <c r="A15" s="116">
        <v>5</v>
      </c>
      <c r="B15" s="117" t="s">
        <v>100</v>
      </c>
      <c r="C15" s="109" t="s">
        <v>101</v>
      </c>
      <c r="D15" s="110" t="s">
        <v>91</v>
      </c>
      <c r="E15" s="111">
        <v>10.659</v>
      </c>
      <c r="F15" s="112">
        <v>0</v>
      </c>
      <c r="G15" s="113">
        <f t="shared" si="0"/>
        <v>0</v>
      </c>
      <c r="I15" s="115"/>
      <c r="J15" s="114"/>
      <c r="K15" s="115">
        <f t="shared" si="1"/>
        <v>0</v>
      </c>
    </row>
    <row r="16" spans="1:11" ht="12.75">
      <c r="A16" s="116">
        <v>6</v>
      </c>
      <c r="B16" s="117" t="s">
        <v>102</v>
      </c>
      <c r="C16" s="109" t="s">
        <v>103</v>
      </c>
      <c r="D16" s="110" t="s">
        <v>91</v>
      </c>
      <c r="E16" s="111">
        <v>34.535</v>
      </c>
      <c r="F16" s="112">
        <v>0</v>
      </c>
      <c r="G16" s="113">
        <f t="shared" si="0"/>
        <v>0</v>
      </c>
      <c r="I16" s="115"/>
      <c r="J16" s="114"/>
      <c r="K16" s="115">
        <f t="shared" si="1"/>
        <v>0</v>
      </c>
    </row>
    <row r="17" spans="1:11" ht="12.75">
      <c r="A17" s="116">
        <v>7</v>
      </c>
      <c r="B17" s="117" t="s">
        <v>105</v>
      </c>
      <c r="C17" s="109" t="s">
        <v>106</v>
      </c>
      <c r="D17" s="110" t="s">
        <v>91</v>
      </c>
      <c r="E17" s="111">
        <v>34.535</v>
      </c>
      <c r="F17" s="112">
        <v>0</v>
      </c>
      <c r="G17" s="113">
        <f t="shared" si="0"/>
        <v>0</v>
      </c>
      <c r="I17" s="115"/>
      <c r="J17" s="114"/>
      <c r="K17" s="115">
        <f t="shared" si="1"/>
        <v>0</v>
      </c>
    </row>
    <row r="18" spans="1:11" ht="12.75">
      <c r="A18" s="116">
        <v>8</v>
      </c>
      <c r="B18" s="117" t="s">
        <v>107</v>
      </c>
      <c r="C18" s="109" t="s">
        <v>108</v>
      </c>
      <c r="D18" s="110" t="s">
        <v>109</v>
      </c>
      <c r="E18" s="111">
        <v>55.25</v>
      </c>
      <c r="F18" s="112">
        <v>0</v>
      </c>
      <c r="G18" s="113">
        <f t="shared" si="0"/>
        <v>0</v>
      </c>
      <c r="I18" s="115"/>
      <c r="J18" s="114"/>
      <c r="K18" s="115">
        <f t="shared" si="1"/>
        <v>0</v>
      </c>
    </row>
    <row r="19" spans="1:11" ht="12.75">
      <c r="A19" s="116">
        <v>9</v>
      </c>
      <c r="B19" s="117" t="s">
        <v>110</v>
      </c>
      <c r="C19" s="109" t="s">
        <v>111</v>
      </c>
      <c r="D19" s="110" t="s">
        <v>112</v>
      </c>
      <c r="E19" s="111">
        <v>2.5</v>
      </c>
      <c r="F19" s="112">
        <v>0</v>
      </c>
      <c r="G19" s="113">
        <f t="shared" si="0"/>
        <v>0</v>
      </c>
      <c r="I19" s="115"/>
      <c r="J19" s="114"/>
      <c r="K19" s="115">
        <f t="shared" si="1"/>
        <v>0</v>
      </c>
    </row>
    <row r="20" spans="3:11" ht="12.75">
      <c r="C20" s="119" t="str">
        <f>CONCATENATE(B9," celkem")</f>
        <v>1 celkem</v>
      </c>
      <c r="G20" s="120">
        <f>SUBTOTAL(9,G11:G19)</f>
        <v>0</v>
      </c>
      <c r="I20" s="121">
        <f>SUBTOTAL(9,I11:I19)</f>
        <v>0</v>
      </c>
      <c r="K20" s="121">
        <f>SUBTOTAL(9,K11:K19)</f>
        <v>0</v>
      </c>
    </row>
    <row r="22" spans="2:3" ht="15">
      <c r="B22" s="105" t="s">
        <v>113</v>
      </c>
      <c r="C22" s="106" t="s">
        <v>114</v>
      </c>
    </row>
    <row r="24" spans="1:11" ht="12.75">
      <c r="A24" s="116">
        <v>1</v>
      </c>
      <c r="B24" s="117" t="s">
        <v>115</v>
      </c>
      <c r="C24" s="109" t="s">
        <v>116</v>
      </c>
      <c r="D24" s="110" t="s">
        <v>91</v>
      </c>
      <c r="E24" s="111">
        <v>14.421</v>
      </c>
      <c r="F24" s="112">
        <v>2.25634</v>
      </c>
      <c r="G24" s="113">
        <f aca="true" t="shared" si="2" ref="G24:G29">E24*F24</f>
        <v>32.53867913999999</v>
      </c>
      <c r="I24" s="115"/>
      <c r="J24" s="114"/>
      <c r="K24" s="115">
        <f aca="true" t="shared" si="3" ref="K24:K29">E24*J24</f>
        <v>0</v>
      </c>
    </row>
    <row r="25" spans="1:11" ht="12.75">
      <c r="A25" s="116">
        <v>2</v>
      </c>
      <c r="B25" s="117" t="s">
        <v>118</v>
      </c>
      <c r="C25" s="109" t="s">
        <v>119</v>
      </c>
      <c r="D25" s="110" t="s">
        <v>91</v>
      </c>
      <c r="E25" s="111">
        <v>5.969</v>
      </c>
      <c r="F25" s="112">
        <v>2.25634</v>
      </c>
      <c r="G25" s="113">
        <f t="shared" si="2"/>
        <v>13.468093459999999</v>
      </c>
      <c r="I25" s="115"/>
      <c r="J25" s="114"/>
      <c r="K25" s="115">
        <f t="shared" si="3"/>
        <v>0</v>
      </c>
    </row>
    <row r="26" spans="1:11" ht="12.75">
      <c r="A26" s="116">
        <v>3</v>
      </c>
      <c r="B26" s="117" t="s">
        <v>122</v>
      </c>
      <c r="C26" s="109" t="s">
        <v>123</v>
      </c>
      <c r="D26" s="110" t="s">
        <v>91</v>
      </c>
      <c r="E26" s="111">
        <v>5.969</v>
      </c>
      <c r="F26" s="112">
        <v>0</v>
      </c>
      <c r="G26" s="113">
        <f t="shared" si="2"/>
        <v>0</v>
      </c>
      <c r="I26" s="115"/>
      <c r="J26" s="114"/>
      <c r="K26" s="115">
        <f t="shared" si="3"/>
        <v>0</v>
      </c>
    </row>
    <row r="27" spans="1:11" ht="12.75">
      <c r="A27" s="116">
        <v>4</v>
      </c>
      <c r="B27" s="117" t="s">
        <v>124</v>
      </c>
      <c r="C27" s="109" t="s">
        <v>125</v>
      </c>
      <c r="D27" s="110" t="s">
        <v>109</v>
      </c>
      <c r="E27" s="111">
        <v>0.198</v>
      </c>
      <c r="F27" s="112">
        <v>1.05878</v>
      </c>
      <c r="G27" s="113">
        <f t="shared" si="2"/>
        <v>0.20963844</v>
      </c>
      <c r="I27" s="115"/>
      <c r="J27" s="114"/>
      <c r="K27" s="115">
        <f t="shared" si="3"/>
        <v>0</v>
      </c>
    </row>
    <row r="28" spans="1:11" ht="12.75">
      <c r="A28" s="116">
        <v>5</v>
      </c>
      <c r="B28" s="117" t="s">
        <v>126</v>
      </c>
      <c r="C28" s="109" t="s">
        <v>127</v>
      </c>
      <c r="D28" s="110" t="s">
        <v>91</v>
      </c>
      <c r="E28" s="111">
        <v>14.145</v>
      </c>
      <c r="F28" s="112">
        <v>2.16</v>
      </c>
      <c r="G28" s="113">
        <f t="shared" si="2"/>
        <v>30.5532</v>
      </c>
      <c r="I28" s="115"/>
      <c r="J28" s="114"/>
      <c r="K28" s="115">
        <f t="shared" si="3"/>
        <v>0</v>
      </c>
    </row>
    <row r="29" spans="1:11" ht="12.75">
      <c r="A29" s="116">
        <v>6</v>
      </c>
      <c r="B29" s="117" t="s">
        <v>129</v>
      </c>
      <c r="C29" s="109" t="s">
        <v>130</v>
      </c>
      <c r="D29" s="110" t="s">
        <v>131</v>
      </c>
      <c r="E29" s="111">
        <v>25</v>
      </c>
      <c r="F29" s="112">
        <v>0</v>
      </c>
      <c r="G29" s="113">
        <f t="shared" si="2"/>
        <v>0</v>
      </c>
      <c r="I29" s="115"/>
      <c r="J29" s="114"/>
      <c r="K29" s="115">
        <f t="shared" si="3"/>
        <v>0</v>
      </c>
    </row>
    <row r="30" spans="3:11" ht="12.75">
      <c r="C30" s="119" t="str">
        <f>CONCATENATE(B22," celkem")</f>
        <v>27 celkem</v>
      </c>
      <c r="G30" s="120">
        <f>SUBTOTAL(9,G24:G29)</f>
        <v>76.76961103999999</v>
      </c>
      <c r="I30" s="121">
        <f>SUBTOTAL(9,I24:I29)</f>
        <v>0</v>
      </c>
      <c r="K30" s="121">
        <f>SUBTOTAL(9,K24:K29)</f>
        <v>0</v>
      </c>
    </row>
    <row r="32" spans="2:3" ht="15">
      <c r="B32" s="105" t="s">
        <v>132</v>
      </c>
      <c r="C32" s="106" t="s">
        <v>133</v>
      </c>
    </row>
    <row r="34" spans="1:11" ht="12.75">
      <c r="A34" s="116">
        <v>1</v>
      </c>
      <c r="B34" s="117" t="s">
        <v>134</v>
      </c>
      <c r="C34" s="109" t="s">
        <v>135</v>
      </c>
      <c r="D34" s="110" t="s">
        <v>112</v>
      </c>
      <c r="E34" s="111">
        <v>2.88</v>
      </c>
      <c r="F34" s="112">
        <v>0.25041</v>
      </c>
      <c r="G34" s="113">
        <f>E34*F34</f>
        <v>0.7211808000000001</v>
      </c>
      <c r="I34" s="115"/>
      <c r="J34" s="114"/>
      <c r="K34" s="115">
        <f>E34*J34</f>
        <v>0</v>
      </c>
    </row>
    <row r="35" spans="1:11" ht="12.75">
      <c r="A35" s="116">
        <v>2</v>
      </c>
      <c r="B35" s="117" t="s">
        <v>137</v>
      </c>
      <c r="C35" s="109" t="s">
        <v>138</v>
      </c>
      <c r="D35" s="110" t="s">
        <v>112</v>
      </c>
      <c r="E35" s="111">
        <v>88.2</v>
      </c>
      <c r="F35" s="112">
        <v>0.31622</v>
      </c>
      <c r="G35" s="113">
        <f>E35*F35</f>
        <v>27.890604</v>
      </c>
      <c r="I35" s="115"/>
      <c r="J35" s="114"/>
      <c r="K35" s="115">
        <f>E35*J35</f>
        <v>0</v>
      </c>
    </row>
    <row r="36" spans="1:11" ht="12.75">
      <c r="A36" s="116">
        <v>3</v>
      </c>
      <c r="B36" s="117" t="s">
        <v>140</v>
      </c>
      <c r="C36" s="109" t="s">
        <v>141</v>
      </c>
      <c r="D36" s="110" t="s">
        <v>142</v>
      </c>
      <c r="E36" s="111">
        <v>4</v>
      </c>
      <c r="F36" s="112">
        <v>0.10203</v>
      </c>
      <c r="G36" s="113">
        <f>E36*F36</f>
        <v>0.40812</v>
      </c>
      <c r="I36" s="115"/>
      <c r="J36" s="114"/>
      <c r="K36" s="115">
        <f>E36*J36</f>
        <v>0</v>
      </c>
    </row>
    <row r="37" spans="3:11" ht="12.75">
      <c r="C37" s="119" t="str">
        <f>CONCATENATE(B32," celkem")</f>
        <v>3 celkem</v>
      </c>
      <c r="G37" s="120">
        <f>SUBTOTAL(9,G34:G36)</f>
        <v>29.0199048</v>
      </c>
      <c r="I37" s="121">
        <f>SUBTOTAL(9,I34:I36)</f>
        <v>0</v>
      </c>
      <c r="K37" s="121">
        <f>SUBTOTAL(9,K34:K36)</f>
        <v>0</v>
      </c>
    </row>
    <row r="39" spans="2:3" ht="15">
      <c r="B39" s="105" t="s">
        <v>143</v>
      </c>
      <c r="C39" s="106" t="s">
        <v>144</v>
      </c>
    </row>
    <row r="41" spans="1:11" ht="12.75">
      <c r="A41" s="116">
        <v>1</v>
      </c>
      <c r="B41" s="117" t="s">
        <v>145</v>
      </c>
      <c r="C41" s="109" t="s">
        <v>146</v>
      </c>
      <c r="D41" s="110" t="s">
        <v>109</v>
      </c>
      <c r="E41" s="111">
        <v>2.587</v>
      </c>
      <c r="F41" s="112">
        <v>0.01221</v>
      </c>
      <c r="G41" s="113">
        <f aca="true" t="shared" si="4" ref="G41:G49">E41*F41</f>
        <v>0.03158727</v>
      </c>
      <c r="I41" s="115"/>
      <c r="J41" s="114"/>
      <c r="K41" s="115">
        <f>E41*J41</f>
        <v>0</v>
      </c>
    </row>
    <row r="42" spans="1:11" ht="12.75">
      <c r="A42" s="125" t="s">
        <v>149</v>
      </c>
      <c r="B42" s="126">
        <v>13480935</v>
      </c>
      <c r="C42" s="109" t="s">
        <v>150</v>
      </c>
      <c r="D42" s="110" t="s">
        <v>109</v>
      </c>
      <c r="E42" s="111">
        <v>2.846</v>
      </c>
      <c r="F42" s="112">
        <v>1</v>
      </c>
      <c r="G42" s="113">
        <f t="shared" si="4"/>
        <v>2.846</v>
      </c>
      <c r="H42" s="114"/>
      <c r="I42" s="115">
        <f>E42*H42</f>
        <v>0</v>
      </c>
      <c r="K42" s="115"/>
    </row>
    <row r="43" spans="1:11" ht="12.75">
      <c r="A43" s="116">
        <v>2</v>
      </c>
      <c r="B43" s="117" t="s">
        <v>151</v>
      </c>
      <c r="C43" s="109" t="s">
        <v>152</v>
      </c>
      <c r="D43" s="110" t="s">
        <v>112</v>
      </c>
      <c r="E43" s="111">
        <v>50.54</v>
      </c>
      <c r="F43" s="112">
        <v>0.01318</v>
      </c>
      <c r="G43" s="113">
        <f t="shared" si="4"/>
        <v>0.6661172000000001</v>
      </c>
      <c r="I43" s="115"/>
      <c r="J43" s="114"/>
      <c r="K43" s="115">
        <f aca="true" t="shared" si="5" ref="K43:K49">E43*J43</f>
        <v>0</v>
      </c>
    </row>
    <row r="44" spans="1:11" ht="12.75">
      <c r="A44" s="116">
        <v>3</v>
      </c>
      <c r="B44" s="117" t="s">
        <v>154</v>
      </c>
      <c r="C44" s="109" t="s">
        <v>155</v>
      </c>
      <c r="D44" s="110" t="s">
        <v>91</v>
      </c>
      <c r="E44" s="111">
        <v>5.559</v>
      </c>
      <c r="F44" s="112">
        <v>2.45343</v>
      </c>
      <c r="G44" s="113">
        <f t="shared" si="4"/>
        <v>13.63861737</v>
      </c>
      <c r="I44" s="115"/>
      <c r="J44" s="114"/>
      <c r="K44" s="115">
        <f t="shared" si="5"/>
        <v>0</v>
      </c>
    </row>
    <row r="45" spans="1:11" ht="12.75">
      <c r="A45" s="116">
        <v>4</v>
      </c>
      <c r="B45" s="117" t="s">
        <v>157</v>
      </c>
      <c r="C45" s="109" t="s">
        <v>158</v>
      </c>
      <c r="D45" s="110" t="s">
        <v>109</v>
      </c>
      <c r="E45" s="111">
        <v>0.077</v>
      </c>
      <c r="F45" s="112">
        <v>1.05878</v>
      </c>
      <c r="G45" s="113">
        <f t="shared" si="4"/>
        <v>0.08152606</v>
      </c>
      <c r="I45" s="115"/>
      <c r="J45" s="114"/>
      <c r="K45" s="115">
        <f t="shared" si="5"/>
        <v>0</v>
      </c>
    </row>
    <row r="46" spans="1:11" ht="12.75">
      <c r="A46" s="116">
        <v>5</v>
      </c>
      <c r="B46" s="117" t="s">
        <v>159</v>
      </c>
      <c r="C46" s="109" t="s">
        <v>160</v>
      </c>
      <c r="D46" s="110" t="s">
        <v>91</v>
      </c>
      <c r="E46" s="111">
        <v>1.665</v>
      </c>
      <c r="F46" s="112">
        <v>2.4534</v>
      </c>
      <c r="G46" s="113">
        <f t="shared" si="4"/>
        <v>4.084911</v>
      </c>
      <c r="I46" s="115"/>
      <c r="J46" s="114"/>
      <c r="K46" s="115">
        <f t="shared" si="5"/>
        <v>0</v>
      </c>
    </row>
    <row r="47" spans="1:11" ht="12.75">
      <c r="A47" s="116">
        <v>6</v>
      </c>
      <c r="B47" s="117" t="s">
        <v>162</v>
      </c>
      <c r="C47" s="109" t="s">
        <v>163</v>
      </c>
      <c r="D47" s="110" t="s">
        <v>112</v>
      </c>
      <c r="E47" s="111">
        <v>11.1</v>
      </c>
      <c r="F47" s="112">
        <v>0.0052</v>
      </c>
      <c r="G47" s="113">
        <f t="shared" si="4"/>
        <v>0.057719999999999994</v>
      </c>
      <c r="I47" s="115"/>
      <c r="J47" s="114"/>
      <c r="K47" s="115">
        <f t="shared" si="5"/>
        <v>0</v>
      </c>
    </row>
    <row r="48" spans="1:11" ht="12.75">
      <c r="A48" s="116">
        <v>7</v>
      </c>
      <c r="B48" s="117" t="s">
        <v>165</v>
      </c>
      <c r="C48" s="109" t="s">
        <v>166</v>
      </c>
      <c r="D48" s="110" t="s">
        <v>112</v>
      </c>
      <c r="E48" s="111">
        <v>11.1</v>
      </c>
      <c r="F48" s="112">
        <v>0</v>
      </c>
      <c r="G48" s="113">
        <f t="shared" si="4"/>
        <v>0</v>
      </c>
      <c r="I48" s="115"/>
      <c r="J48" s="114"/>
      <c r="K48" s="115">
        <f t="shared" si="5"/>
        <v>0</v>
      </c>
    </row>
    <row r="49" spans="1:11" ht="12.75">
      <c r="A49" s="116">
        <v>8</v>
      </c>
      <c r="B49" s="117" t="s">
        <v>167</v>
      </c>
      <c r="C49" s="109" t="s">
        <v>168</v>
      </c>
      <c r="D49" s="110" t="s">
        <v>109</v>
      </c>
      <c r="E49" s="111">
        <v>0.091</v>
      </c>
      <c r="F49" s="112">
        <v>1.05256</v>
      </c>
      <c r="G49" s="113">
        <f t="shared" si="4"/>
        <v>0.09578295999999999</v>
      </c>
      <c r="I49" s="115"/>
      <c r="J49" s="114"/>
      <c r="K49" s="115">
        <f t="shared" si="5"/>
        <v>0</v>
      </c>
    </row>
    <row r="50" spans="3:11" ht="12.75">
      <c r="C50" s="119" t="str">
        <f>CONCATENATE(B39," celkem")</f>
        <v>4 celkem</v>
      </c>
      <c r="G50" s="120">
        <f>SUBTOTAL(9,G41:G49)</f>
        <v>21.50226186</v>
      </c>
      <c r="I50" s="121">
        <f>SUBTOTAL(9,I41:I49)</f>
        <v>0</v>
      </c>
      <c r="K50" s="121">
        <f>SUBTOTAL(9,K41:K49)</f>
        <v>0</v>
      </c>
    </row>
    <row r="52" spans="2:3" ht="15">
      <c r="B52" s="105" t="s">
        <v>169</v>
      </c>
      <c r="C52" s="106" t="s">
        <v>170</v>
      </c>
    </row>
    <row r="54" spans="1:11" ht="12.75">
      <c r="A54" s="116">
        <v>1</v>
      </c>
      <c r="B54" s="117" t="s">
        <v>171</v>
      </c>
      <c r="C54" s="109" t="s">
        <v>172</v>
      </c>
      <c r="D54" s="110" t="s">
        <v>112</v>
      </c>
      <c r="E54" s="111">
        <v>94.512</v>
      </c>
      <c r="F54" s="112">
        <v>0.03036</v>
      </c>
      <c r="G54" s="113">
        <f aca="true" t="shared" si="6" ref="G54:G65">E54*F54</f>
        <v>2.86938432</v>
      </c>
      <c r="I54" s="115"/>
      <c r="J54" s="114"/>
      <c r="K54" s="115">
        <f>E54*J54</f>
        <v>0</v>
      </c>
    </row>
    <row r="55" spans="1:11" ht="12.75">
      <c r="A55" s="116">
        <v>2</v>
      </c>
      <c r="B55" s="117" t="s">
        <v>175</v>
      </c>
      <c r="C55" s="109" t="s">
        <v>176</v>
      </c>
      <c r="D55" s="110" t="s">
        <v>112</v>
      </c>
      <c r="E55" s="111">
        <v>8.64</v>
      </c>
      <c r="F55" s="112">
        <v>0.00469</v>
      </c>
      <c r="G55" s="113">
        <f t="shared" si="6"/>
        <v>0.0405216</v>
      </c>
      <c r="I55" s="115"/>
      <c r="J55" s="114"/>
      <c r="K55" s="115">
        <f>E55*J55</f>
        <v>0</v>
      </c>
    </row>
    <row r="56" spans="1:11" ht="12.75">
      <c r="A56" s="116">
        <v>3</v>
      </c>
      <c r="B56" s="117" t="s">
        <v>179</v>
      </c>
      <c r="C56" s="109" t="s">
        <v>180</v>
      </c>
      <c r="D56" s="110" t="s">
        <v>142</v>
      </c>
      <c r="E56" s="111">
        <v>1</v>
      </c>
      <c r="F56" s="112">
        <v>0.05607</v>
      </c>
      <c r="G56" s="113">
        <f t="shared" si="6"/>
        <v>0.05607</v>
      </c>
      <c r="I56" s="115"/>
      <c r="J56" s="114"/>
      <c r="K56" s="115">
        <f>E56*J56</f>
        <v>0</v>
      </c>
    </row>
    <row r="57" spans="1:11" ht="12.75">
      <c r="A57" s="125" t="s">
        <v>181</v>
      </c>
      <c r="B57" s="126" t="s">
        <v>182</v>
      </c>
      <c r="C57" s="109" t="s">
        <v>183</v>
      </c>
      <c r="D57" s="110" t="s">
        <v>184</v>
      </c>
      <c r="E57" s="111">
        <v>1</v>
      </c>
      <c r="F57" s="112">
        <v>0</v>
      </c>
      <c r="G57" s="113">
        <f t="shared" si="6"/>
        <v>0</v>
      </c>
      <c r="H57" s="114"/>
      <c r="I57" s="115">
        <f>E57*H57</f>
        <v>0</v>
      </c>
      <c r="K57" s="115"/>
    </row>
    <row r="58" spans="1:11" ht="12.75">
      <c r="A58" s="116">
        <v>4</v>
      </c>
      <c r="B58" s="117" t="s">
        <v>118</v>
      </c>
      <c r="C58" s="109" t="s">
        <v>119</v>
      </c>
      <c r="D58" s="110" t="s">
        <v>91</v>
      </c>
      <c r="E58" s="111">
        <v>0.141</v>
      </c>
      <c r="F58" s="112">
        <v>2.25634</v>
      </c>
      <c r="G58" s="113">
        <f t="shared" si="6"/>
        <v>0.31814393999999996</v>
      </c>
      <c r="I58" s="115"/>
      <c r="J58" s="114"/>
      <c r="K58" s="115">
        <f aca="true" t="shared" si="7" ref="K58:K63">E58*J58</f>
        <v>0</v>
      </c>
    </row>
    <row r="59" spans="1:11" ht="12.75">
      <c r="A59" s="116">
        <v>5</v>
      </c>
      <c r="B59" s="117" t="s">
        <v>186</v>
      </c>
      <c r="C59" s="109" t="s">
        <v>187</v>
      </c>
      <c r="D59" s="110" t="s">
        <v>91</v>
      </c>
      <c r="E59" s="111">
        <v>0.141</v>
      </c>
      <c r="F59" s="112">
        <v>0.00252</v>
      </c>
      <c r="G59" s="113">
        <f t="shared" si="6"/>
        <v>0.00035532</v>
      </c>
      <c r="I59" s="115"/>
      <c r="J59" s="114"/>
      <c r="K59" s="115">
        <f t="shared" si="7"/>
        <v>0</v>
      </c>
    </row>
    <row r="60" spans="1:11" ht="12.75">
      <c r="A60" s="116">
        <v>6</v>
      </c>
      <c r="B60" s="117" t="s">
        <v>188</v>
      </c>
      <c r="C60" s="109" t="s">
        <v>189</v>
      </c>
      <c r="D60" s="110" t="s">
        <v>112</v>
      </c>
      <c r="E60" s="111">
        <v>9.5</v>
      </c>
      <c r="F60" s="112">
        <v>0.20802</v>
      </c>
      <c r="G60" s="113">
        <f t="shared" si="6"/>
        <v>1.9761900000000001</v>
      </c>
      <c r="I60" s="115"/>
      <c r="J60" s="114"/>
      <c r="K60" s="115">
        <f t="shared" si="7"/>
        <v>0</v>
      </c>
    </row>
    <row r="61" spans="1:11" ht="12.75">
      <c r="A61" s="116">
        <v>7</v>
      </c>
      <c r="B61" s="117" t="s">
        <v>191</v>
      </c>
      <c r="C61" s="109" t="s">
        <v>192</v>
      </c>
      <c r="D61" s="110" t="s">
        <v>112</v>
      </c>
      <c r="E61" s="111">
        <v>2.5</v>
      </c>
      <c r="F61" s="112">
        <v>0.26952</v>
      </c>
      <c r="G61" s="113">
        <f t="shared" si="6"/>
        <v>0.6738</v>
      </c>
      <c r="I61" s="115"/>
      <c r="J61" s="114"/>
      <c r="K61" s="115">
        <f t="shared" si="7"/>
        <v>0</v>
      </c>
    </row>
    <row r="62" spans="1:11" ht="12.75">
      <c r="A62" s="116">
        <v>8</v>
      </c>
      <c r="B62" s="117" t="s">
        <v>126</v>
      </c>
      <c r="C62" s="109" t="s">
        <v>127</v>
      </c>
      <c r="D62" s="110" t="s">
        <v>91</v>
      </c>
      <c r="E62" s="111">
        <v>0.75</v>
      </c>
      <c r="F62" s="112">
        <v>2.16</v>
      </c>
      <c r="G62" s="113">
        <f t="shared" si="6"/>
        <v>1.62</v>
      </c>
      <c r="I62" s="115"/>
      <c r="J62" s="114"/>
      <c r="K62" s="115">
        <f t="shared" si="7"/>
        <v>0</v>
      </c>
    </row>
    <row r="63" spans="1:11" ht="12.75">
      <c r="A63" s="116">
        <v>9</v>
      </c>
      <c r="B63" s="117" t="s">
        <v>194</v>
      </c>
      <c r="C63" s="109" t="s">
        <v>195</v>
      </c>
      <c r="D63" s="110" t="s">
        <v>142</v>
      </c>
      <c r="E63" s="111">
        <v>3</v>
      </c>
      <c r="F63" s="112">
        <v>0</v>
      </c>
      <c r="G63" s="113">
        <f t="shared" si="6"/>
        <v>0</v>
      </c>
      <c r="I63" s="115"/>
      <c r="J63" s="114"/>
      <c r="K63" s="115">
        <f t="shared" si="7"/>
        <v>0</v>
      </c>
    </row>
    <row r="64" spans="1:11" ht="12.75">
      <c r="A64" s="125" t="s">
        <v>196</v>
      </c>
      <c r="B64" s="126" t="s">
        <v>182</v>
      </c>
      <c r="C64" s="109" t="s">
        <v>197</v>
      </c>
      <c r="D64" s="110" t="s">
        <v>184</v>
      </c>
      <c r="E64" s="111">
        <v>2</v>
      </c>
      <c r="F64" s="112">
        <v>0</v>
      </c>
      <c r="G64" s="113">
        <f t="shared" si="6"/>
        <v>0</v>
      </c>
      <c r="H64" s="114"/>
      <c r="I64" s="115">
        <f>E64*H64</f>
        <v>0</v>
      </c>
      <c r="K64" s="115"/>
    </row>
    <row r="65" spans="1:11" ht="12.75">
      <c r="A65" s="125" t="s">
        <v>198</v>
      </c>
      <c r="B65" s="126" t="s">
        <v>182</v>
      </c>
      <c r="C65" s="109" t="s">
        <v>199</v>
      </c>
      <c r="D65" s="110" t="s">
        <v>184</v>
      </c>
      <c r="E65" s="111">
        <v>1</v>
      </c>
      <c r="F65" s="112">
        <v>0</v>
      </c>
      <c r="G65" s="113">
        <f t="shared" si="6"/>
        <v>0</v>
      </c>
      <c r="H65" s="114"/>
      <c r="I65" s="115">
        <f>E65*H65</f>
        <v>0</v>
      </c>
      <c r="K65" s="115"/>
    </row>
    <row r="66" spans="3:11" ht="12.75">
      <c r="C66" s="119" t="str">
        <f>CONCATENATE(B52," celkem")</f>
        <v>6 celkem</v>
      </c>
      <c r="G66" s="120">
        <f>SUBTOTAL(9,G54:G65)</f>
        <v>7.55446518</v>
      </c>
      <c r="I66" s="121">
        <f>SUBTOTAL(9,I54:I65)</f>
        <v>0</v>
      </c>
      <c r="K66" s="121">
        <f>SUBTOTAL(9,K54:K65)</f>
        <v>0</v>
      </c>
    </row>
    <row r="68" spans="2:3" ht="15">
      <c r="B68" s="105" t="s">
        <v>200</v>
      </c>
      <c r="C68" s="106" t="s">
        <v>201</v>
      </c>
    </row>
    <row r="70" spans="1:11" ht="12.75">
      <c r="A70" s="116">
        <v>1</v>
      </c>
      <c r="B70" s="117" t="s">
        <v>202</v>
      </c>
      <c r="C70" s="109" t="s">
        <v>203</v>
      </c>
      <c r="D70" s="110" t="s">
        <v>112</v>
      </c>
      <c r="E70" s="111">
        <v>59.69</v>
      </c>
      <c r="F70" s="112">
        <v>0</v>
      </c>
      <c r="G70" s="113">
        <f>E70*F70</f>
        <v>0</v>
      </c>
      <c r="I70" s="115"/>
      <c r="J70" s="114"/>
      <c r="K70" s="115">
        <f>E70*J70</f>
        <v>0</v>
      </c>
    </row>
    <row r="71" spans="1:11" ht="12.75">
      <c r="A71" s="116">
        <v>2</v>
      </c>
      <c r="B71" s="117" t="s">
        <v>205</v>
      </c>
      <c r="C71" s="109" t="s">
        <v>206</v>
      </c>
      <c r="D71" s="110" t="s">
        <v>112</v>
      </c>
      <c r="E71" s="111">
        <v>59.69</v>
      </c>
      <c r="F71" s="112">
        <v>0.0004</v>
      </c>
      <c r="G71" s="113">
        <f>E71*F71</f>
        <v>0.023876</v>
      </c>
      <c r="I71" s="115"/>
      <c r="J71" s="114"/>
      <c r="K71" s="115">
        <f>E71*J71</f>
        <v>0</v>
      </c>
    </row>
    <row r="72" spans="1:11" ht="12.75">
      <c r="A72" s="125" t="s">
        <v>207</v>
      </c>
      <c r="B72" s="126" t="s">
        <v>182</v>
      </c>
      <c r="C72" s="109" t="s">
        <v>208</v>
      </c>
      <c r="D72" s="110" t="s">
        <v>209</v>
      </c>
      <c r="E72" s="111">
        <v>15</v>
      </c>
      <c r="F72" s="112">
        <v>0</v>
      </c>
      <c r="G72" s="113">
        <f>E72*F72</f>
        <v>0</v>
      </c>
      <c r="H72" s="114"/>
      <c r="I72" s="115">
        <f>E72*H72</f>
        <v>0</v>
      </c>
      <c r="K72" s="115"/>
    </row>
    <row r="73" spans="1:11" ht="12.75">
      <c r="A73" s="125" t="s">
        <v>210</v>
      </c>
      <c r="B73" s="126" t="s">
        <v>182</v>
      </c>
      <c r="C73" s="109" t="s">
        <v>211</v>
      </c>
      <c r="D73" s="110" t="s">
        <v>112</v>
      </c>
      <c r="E73" s="111">
        <v>66</v>
      </c>
      <c r="F73" s="112">
        <v>0</v>
      </c>
      <c r="G73" s="113">
        <f>E73*F73</f>
        <v>0</v>
      </c>
      <c r="H73" s="114"/>
      <c r="I73" s="115">
        <f>E73*H73</f>
        <v>0</v>
      </c>
      <c r="K73" s="115"/>
    </row>
    <row r="74" spans="1:11" ht="12.75">
      <c r="A74" s="116">
        <v>3</v>
      </c>
      <c r="B74" s="117" t="s">
        <v>212</v>
      </c>
      <c r="C74" s="109" t="s">
        <v>213</v>
      </c>
      <c r="D74" s="110" t="s">
        <v>214</v>
      </c>
      <c r="E74" s="127">
        <v>0.0305</v>
      </c>
      <c r="F74" s="112">
        <v>0</v>
      </c>
      <c r="G74" s="113">
        <f>E74*F74</f>
        <v>0</v>
      </c>
      <c r="I74" s="115"/>
      <c r="J74" s="114"/>
      <c r="K74" s="115">
        <f>E74*J74</f>
        <v>0</v>
      </c>
    </row>
    <row r="75" spans="3:11" ht="12.75">
      <c r="C75" s="119" t="str">
        <f>CONCATENATE(B68," celkem")</f>
        <v>711 celkem</v>
      </c>
      <c r="G75" s="120">
        <f>SUBTOTAL(9,G70:G74)</f>
        <v>0.023876</v>
      </c>
      <c r="I75" s="121">
        <f>SUBTOTAL(9,I70:I74)</f>
        <v>0</v>
      </c>
      <c r="K75" s="121">
        <f>SUBTOTAL(9,K70:K74)</f>
        <v>0</v>
      </c>
    </row>
    <row r="77" spans="2:3" ht="15">
      <c r="B77" s="105" t="s">
        <v>215</v>
      </c>
      <c r="C77" s="106" t="s">
        <v>216</v>
      </c>
    </row>
    <row r="79" spans="1:11" ht="12.75">
      <c r="A79" s="116">
        <v>1</v>
      </c>
      <c r="B79" s="117" t="s">
        <v>217</v>
      </c>
      <c r="C79" s="109" t="s">
        <v>218</v>
      </c>
      <c r="D79" s="110" t="s">
        <v>112</v>
      </c>
      <c r="E79" s="111">
        <v>84.28</v>
      </c>
      <c r="F79" s="112">
        <v>0.00088</v>
      </c>
      <c r="G79" s="113">
        <f>E79*F79</f>
        <v>0.07416640000000001</v>
      </c>
      <c r="I79" s="115"/>
      <c r="J79" s="114"/>
      <c r="K79" s="115">
        <f>E79*J79</f>
        <v>0</v>
      </c>
    </row>
    <row r="80" spans="1:11" ht="12.75">
      <c r="A80" s="125" t="s">
        <v>149</v>
      </c>
      <c r="B80" s="126" t="s">
        <v>182</v>
      </c>
      <c r="C80" s="109" t="s">
        <v>220</v>
      </c>
      <c r="D80" s="110" t="s">
        <v>112</v>
      </c>
      <c r="E80" s="111">
        <v>46</v>
      </c>
      <c r="F80" s="112">
        <v>0</v>
      </c>
      <c r="G80" s="113">
        <f>E80*F80</f>
        <v>0</v>
      </c>
      <c r="H80" s="114"/>
      <c r="I80" s="115">
        <f>E80*H80</f>
        <v>0</v>
      </c>
      <c r="K80" s="115"/>
    </row>
    <row r="81" spans="1:11" ht="12.75">
      <c r="A81" s="125" t="s">
        <v>221</v>
      </c>
      <c r="B81" s="126" t="s">
        <v>182</v>
      </c>
      <c r="C81" s="109" t="s">
        <v>222</v>
      </c>
      <c r="D81" s="110" t="s">
        <v>112</v>
      </c>
      <c r="E81" s="111">
        <v>46</v>
      </c>
      <c r="F81" s="112">
        <v>0</v>
      </c>
      <c r="G81" s="113">
        <f>E81*F81</f>
        <v>0</v>
      </c>
      <c r="H81" s="114"/>
      <c r="I81" s="115">
        <f>E81*H81</f>
        <v>0</v>
      </c>
      <c r="K81" s="115"/>
    </row>
    <row r="82" spans="1:11" ht="12.75">
      <c r="A82" s="116">
        <v>2</v>
      </c>
      <c r="B82" s="117" t="s">
        <v>223</v>
      </c>
      <c r="C82" s="109" t="s">
        <v>224</v>
      </c>
      <c r="D82" s="110" t="s">
        <v>214</v>
      </c>
      <c r="E82" s="127">
        <v>0.0271</v>
      </c>
      <c r="F82" s="112">
        <v>0</v>
      </c>
      <c r="G82" s="113">
        <f>E82*F82</f>
        <v>0</v>
      </c>
      <c r="I82" s="115"/>
      <c r="J82" s="114"/>
      <c r="K82" s="115">
        <f>E82*J82</f>
        <v>0</v>
      </c>
    </row>
    <row r="83" spans="3:11" ht="12.75">
      <c r="C83" s="119" t="str">
        <f>CONCATENATE(B77," celkem")</f>
        <v>712 celkem</v>
      </c>
      <c r="G83" s="120">
        <f>SUBTOTAL(9,G79:G82)</f>
        <v>0.07416640000000001</v>
      </c>
      <c r="I83" s="121">
        <f>SUBTOTAL(9,I79:I82)</f>
        <v>0</v>
      </c>
      <c r="K83" s="121">
        <f>SUBTOTAL(9,K79:K82)</f>
        <v>0</v>
      </c>
    </row>
    <row r="85" spans="2:3" ht="15">
      <c r="B85" s="105" t="s">
        <v>225</v>
      </c>
      <c r="C85" s="106" t="s">
        <v>226</v>
      </c>
    </row>
    <row r="87" spans="1:11" ht="12.75">
      <c r="A87" s="116">
        <v>1</v>
      </c>
      <c r="B87" s="117" t="s">
        <v>227</v>
      </c>
      <c r="C87" s="109" t="s">
        <v>228</v>
      </c>
      <c r="D87" s="110" t="s">
        <v>112</v>
      </c>
      <c r="E87" s="111">
        <v>84.28</v>
      </c>
      <c r="F87" s="112">
        <v>0.0001</v>
      </c>
      <c r="G87" s="113">
        <f aca="true" t="shared" si="8" ref="G87:G93">E87*F87</f>
        <v>0.008428</v>
      </c>
      <c r="I87" s="115"/>
      <c r="J87" s="114"/>
      <c r="K87" s="115">
        <f>E87*J87</f>
        <v>0</v>
      </c>
    </row>
    <row r="88" spans="1:11" ht="12.75">
      <c r="A88" s="125" t="s">
        <v>149</v>
      </c>
      <c r="B88" s="126" t="s">
        <v>182</v>
      </c>
      <c r="C88" s="109" t="s">
        <v>229</v>
      </c>
      <c r="D88" s="110" t="s">
        <v>112</v>
      </c>
      <c r="E88" s="111">
        <v>44</v>
      </c>
      <c r="F88" s="112">
        <v>0</v>
      </c>
      <c r="G88" s="113">
        <f t="shared" si="8"/>
        <v>0</v>
      </c>
      <c r="H88" s="114"/>
      <c r="I88" s="115">
        <f>E88*H88</f>
        <v>0</v>
      </c>
      <c r="K88" s="115"/>
    </row>
    <row r="89" spans="1:11" ht="12.75">
      <c r="A89" s="125" t="s">
        <v>221</v>
      </c>
      <c r="B89" s="126" t="s">
        <v>182</v>
      </c>
      <c r="C89" s="109" t="s">
        <v>230</v>
      </c>
      <c r="D89" s="110" t="s">
        <v>112</v>
      </c>
      <c r="E89" s="111">
        <v>44</v>
      </c>
      <c r="F89" s="112">
        <v>0</v>
      </c>
      <c r="G89" s="113">
        <f t="shared" si="8"/>
        <v>0</v>
      </c>
      <c r="H89" s="114"/>
      <c r="I89" s="115">
        <f>E89*H89</f>
        <v>0</v>
      </c>
      <c r="K89" s="115"/>
    </row>
    <row r="90" spans="1:11" ht="12.75">
      <c r="A90" s="116">
        <v>2</v>
      </c>
      <c r="B90" s="117" t="s">
        <v>231</v>
      </c>
      <c r="C90" s="109" t="s">
        <v>232</v>
      </c>
      <c r="D90" s="110" t="s">
        <v>112</v>
      </c>
      <c r="E90" s="111">
        <v>42.14</v>
      </c>
      <c r="F90" s="112">
        <v>0.00155</v>
      </c>
      <c r="G90" s="113">
        <f t="shared" si="8"/>
        <v>0.065317</v>
      </c>
      <c r="I90" s="115"/>
      <c r="J90" s="114"/>
      <c r="K90" s="115">
        <f>E90*J90</f>
        <v>0</v>
      </c>
    </row>
    <row r="91" spans="1:11" ht="12.75">
      <c r="A91" s="116">
        <v>3</v>
      </c>
      <c r="B91" s="117" t="s">
        <v>233</v>
      </c>
      <c r="C91" s="109" t="s">
        <v>234</v>
      </c>
      <c r="D91" s="110" t="s">
        <v>112</v>
      </c>
      <c r="E91" s="111">
        <v>4.32</v>
      </c>
      <c r="F91" s="112">
        <v>0.0003</v>
      </c>
      <c r="G91" s="113">
        <f t="shared" si="8"/>
        <v>0.001296</v>
      </c>
      <c r="I91" s="115"/>
      <c r="J91" s="114"/>
      <c r="K91" s="115">
        <f>E91*J91</f>
        <v>0</v>
      </c>
    </row>
    <row r="92" spans="1:11" ht="12.75">
      <c r="A92" s="125" t="s">
        <v>181</v>
      </c>
      <c r="B92" s="126" t="s">
        <v>182</v>
      </c>
      <c r="C92" s="109" t="s">
        <v>236</v>
      </c>
      <c r="D92" s="110" t="s">
        <v>112</v>
      </c>
      <c r="E92" s="111">
        <v>5</v>
      </c>
      <c r="F92" s="112">
        <v>0</v>
      </c>
      <c r="G92" s="113">
        <f t="shared" si="8"/>
        <v>0</v>
      </c>
      <c r="H92" s="114"/>
      <c r="I92" s="115">
        <f>E92*H92</f>
        <v>0</v>
      </c>
      <c r="K92" s="115"/>
    </row>
    <row r="93" spans="1:11" ht="12.75">
      <c r="A93" s="116">
        <v>4</v>
      </c>
      <c r="B93" s="117" t="s">
        <v>237</v>
      </c>
      <c r="C93" s="109" t="s">
        <v>238</v>
      </c>
      <c r="D93" s="110" t="s">
        <v>214</v>
      </c>
      <c r="E93" s="127">
        <v>0.0177</v>
      </c>
      <c r="F93" s="112">
        <v>0</v>
      </c>
      <c r="G93" s="113">
        <f t="shared" si="8"/>
        <v>0</v>
      </c>
      <c r="I93" s="115"/>
      <c r="J93" s="114"/>
      <c r="K93" s="115">
        <f>E93*J93</f>
        <v>0</v>
      </c>
    </row>
    <row r="94" spans="3:11" ht="12.75">
      <c r="C94" s="119" t="str">
        <f>CONCATENATE(B85," celkem")</f>
        <v>713 celkem</v>
      </c>
      <c r="G94" s="120">
        <f>SUBTOTAL(9,G87:G93)</f>
        <v>0.07504100000000001</v>
      </c>
      <c r="I94" s="121">
        <f>SUBTOTAL(9,I87:I93)</f>
        <v>0</v>
      </c>
      <c r="K94" s="121">
        <f>SUBTOTAL(9,K87:K93)</f>
        <v>0</v>
      </c>
    </row>
    <row r="96" spans="2:3" ht="15">
      <c r="B96" s="105" t="s">
        <v>239</v>
      </c>
      <c r="C96" s="106" t="s">
        <v>240</v>
      </c>
    </row>
    <row r="98" spans="1:11" ht="12.75">
      <c r="A98" s="116">
        <v>1</v>
      </c>
      <c r="B98" s="117" t="s">
        <v>241</v>
      </c>
      <c r="C98" s="109" t="s">
        <v>242</v>
      </c>
      <c r="D98" s="110" t="s">
        <v>131</v>
      </c>
      <c r="E98" s="111">
        <v>6</v>
      </c>
      <c r="F98" s="112">
        <v>0.02116</v>
      </c>
      <c r="G98" s="113">
        <f>E98*F98</f>
        <v>0.12696000000000002</v>
      </c>
      <c r="I98" s="115"/>
      <c r="J98" s="114"/>
      <c r="K98" s="115">
        <f>E98*J98</f>
        <v>0</v>
      </c>
    </row>
    <row r="99" spans="1:11" ht="12.75">
      <c r="A99" s="116">
        <v>2</v>
      </c>
      <c r="B99" s="117" t="s">
        <v>243</v>
      </c>
      <c r="C99" s="109" t="s">
        <v>244</v>
      </c>
      <c r="D99" s="110" t="s">
        <v>131</v>
      </c>
      <c r="E99" s="111">
        <v>1</v>
      </c>
      <c r="F99" s="112">
        <v>0.0212</v>
      </c>
      <c r="G99" s="113">
        <f>E99*F99</f>
        <v>0.0212</v>
      </c>
      <c r="I99" s="115"/>
      <c r="J99" s="114"/>
      <c r="K99" s="115">
        <f>E99*J99</f>
        <v>0</v>
      </c>
    </row>
    <row r="100" spans="1:11" ht="12.75">
      <c r="A100" s="116">
        <v>3</v>
      </c>
      <c r="B100" s="117" t="s">
        <v>245</v>
      </c>
      <c r="C100" s="109" t="s">
        <v>246</v>
      </c>
      <c r="D100" s="110" t="s">
        <v>142</v>
      </c>
      <c r="E100" s="111">
        <v>1</v>
      </c>
      <c r="F100" s="112">
        <v>0.00369</v>
      </c>
      <c r="G100" s="113">
        <f>E100*F100</f>
        <v>0.00369</v>
      </c>
      <c r="I100" s="115"/>
      <c r="J100" s="114"/>
      <c r="K100" s="115">
        <f>E100*J100</f>
        <v>0</v>
      </c>
    </row>
    <row r="101" spans="1:11" ht="12.75">
      <c r="A101" s="116">
        <v>4</v>
      </c>
      <c r="B101" s="117" t="s">
        <v>247</v>
      </c>
      <c r="C101" s="109" t="s">
        <v>248</v>
      </c>
      <c r="D101" s="110" t="s">
        <v>214</v>
      </c>
      <c r="E101" s="127">
        <v>0.0168</v>
      </c>
      <c r="F101" s="112">
        <v>0</v>
      </c>
      <c r="G101" s="113">
        <f>E101*F101</f>
        <v>0</v>
      </c>
      <c r="I101" s="115"/>
      <c r="J101" s="114"/>
      <c r="K101" s="115">
        <f>E101*J101</f>
        <v>0</v>
      </c>
    </row>
    <row r="102" spans="3:11" ht="12.75">
      <c r="C102" s="119" t="str">
        <f>CONCATENATE(B96," celkem")</f>
        <v>721 celkem</v>
      </c>
      <c r="G102" s="120">
        <f>SUBTOTAL(9,G98:G101)</f>
        <v>0.15185</v>
      </c>
      <c r="I102" s="121">
        <f>SUBTOTAL(9,I98:I101)</f>
        <v>0</v>
      </c>
      <c r="K102" s="121">
        <f>SUBTOTAL(9,K98:K101)</f>
        <v>0</v>
      </c>
    </row>
    <row r="104" spans="2:3" ht="15">
      <c r="B104" s="105" t="s">
        <v>249</v>
      </c>
      <c r="C104" s="106" t="s">
        <v>250</v>
      </c>
    </row>
    <row r="106" spans="1:11" ht="12.75">
      <c r="A106" s="116">
        <v>1</v>
      </c>
      <c r="B106" s="117" t="s">
        <v>251</v>
      </c>
      <c r="C106" s="109" t="s">
        <v>252</v>
      </c>
      <c r="D106" s="110" t="s">
        <v>112</v>
      </c>
      <c r="E106" s="111">
        <v>8.64</v>
      </c>
      <c r="F106" s="112">
        <v>0.00948</v>
      </c>
      <c r="G106" s="113">
        <f>E106*F106</f>
        <v>0.08190720000000001</v>
      </c>
      <c r="I106" s="115"/>
      <c r="J106" s="114"/>
      <c r="K106" s="115">
        <f>E106*J106</f>
        <v>0</v>
      </c>
    </row>
    <row r="107" spans="1:11" ht="12.75">
      <c r="A107" s="116">
        <v>2</v>
      </c>
      <c r="B107" s="117" t="s">
        <v>253</v>
      </c>
      <c r="C107" s="109" t="s">
        <v>254</v>
      </c>
      <c r="D107" s="110" t="s">
        <v>112</v>
      </c>
      <c r="E107" s="111">
        <v>4.32</v>
      </c>
      <c r="F107" s="112">
        <v>0.0002</v>
      </c>
      <c r="G107" s="113">
        <f>E107*F107</f>
        <v>0.0008640000000000001</v>
      </c>
      <c r="I107" s="115"/>
      <c r="J107" s="114"/>
      <c r="K107" s="115">
        <f>E107*J107</f>
        <v>0</v>
      </c>
    </row>
    <row r="108" spans="1:11" ht="12.75">
      <c r="A108" s="116">
        <v>3</v>
      </c>
      <c r="B108" s="117" t="s">
        <v>255</v>
      </c>
      <c r="C108" s="109" t="s">
        <v>256</v>
      </c>
      <c r="D108" s="110" t="s">
        <v>112</v>
      </c>
      <c r="E108" s="111">
        <v>56.33</v>
      </c>
      <c r="F108" s="112">
        <v>0.0226</v>
      </c>
      <c r="G108" s="113">
        <f>E108*F108</f>
        <v>1.2730579999999998</v>
      </c>
      <c r="I108" s="115"/>
      <c r="J108" s="114"/>
      <c r="K108" s="115">
        <f>E108*J108</f>
        <v>0</v>
      </c>
    </row>
    <row r="109" spans="1:11" ht="12.75">
      <c r="A109" s="116">
        <v>4</v>
      </c>
      <c r="B109" s="117" t="s">
        <v>258</v>
      </c>
      <c r="C109" s="109" t="s">
        <v>259</v>
      </c>
      <c r="D109" s="110" t="s">
        <v>214</v>
      </c>
      <c r="E109" s="127">
        <v>0.0558</v>
      </c>
      <c r="F109" s="112">
        <v>0</v>
      </c>
      <c r="G109" s="113">
        <f>E109*F109</f>
        <v>0</v>
      </c>
      <c r="I109" s="115"/>
      <c r="J109" s="114"/>
      <c r="K109" s="115">
        <f>E109*J109</f>
        <v>0</v>
      </c>
    </row>
    <row r="110" spans="3:11" ht="12.75">
      <c r="C110" s="119" t="str">
        <f>CONCATENATE(B104," celkem")</f>
        <v>762 celkem</v>
      </c>
      <c r="G110" s="120">
        <f>SUBTOTAL(9,G106:G109)</f>
        <v>1.3558291999999998</v>
      </c>
      <c r="I110" s="121">
        <f>SUBTOTAL(9,I106:I109)</f>
        <v>0</v>
      </c>
      <c r="K110" s="121">
        <f>SUBTOTAL(9,K106:K109)</f>
        <v>0</v>
      </c>
    </row>
    <row r="112" spans="2:3" ht="15">
      <c r="B112" s="105" t="s">
        <v>260</v>
      </c>
      <c r="C112" s="106" t="s">
        <v>261</v>
      </c>
    </row>
    <row r="114" spans="1:11" ht="12.75">
      <c r="A114" s="116">
        <v>1</v>
      </c>
      <c r="B114" s="117" t="s">
        <v>262</v>
      </c>
      <c r="C114" s="109" t="s">
        <v>263</v>
      </c>
      <c r="D114" s="110" t="s">
        <v>131</v>
      </c>
      <c r="E114" s="111">
        <v>11.1</v>
      </c>
      <c r="F114" s="112">
        <v>0.00163</v>
      </c>
      <c r="G114" s="113">
        <f>E114*F114</f>
        <v>0.018092999999999998</v>
      </c>
      <c r="I114" s="115"/>
      <c r="J114" s="114"/>
      <c r="K114" s="115">
        <f>E114*J114</f>
        <v>0</v>
      </c>
    </row>
    <row r="115" spans="1:11" ht="12.75">
      <c r="A115" s="116">
        <v>2</v>
      </c>
      <c r="B115" s="117" t="s">
        <v>264</v>
      </c>
      <c r="C115" s="109" t="s">
        <v>265</v>
      </c>
      <c r="D115" s="110" t="s">
        <v>131</v>
      </c>
      <c r="E115" s="111">
        <v>20</v>
      </c>
      <c r="F115" s="112">
        <v>0.00254</v>
      </c>
      <c r="G115" s="113">
        <f>E115*F115</f>
        <v>0.050800000000000005</v>
      </c>
      <c r="I115" s="115"/>
      <c r="J115" s="114"/>
      <c r="K115" s="115">
        <f>E115*J115</f>
        <v>0</v>
      </c>
    </row>
    <row r="116" spans="1:11" ht="12.75">
      <c r="A116" s="116">
        <v>3</v>
      </c>
      <c r="B116" s="117" t="s">
        <v>266</v>
      </c>
      <c r="C116" s="109" t="s">
        <v>267</v>
      </c>
      <c r="D116" s="110" t="s">
        <v>131</v>
      </c>
      <c r="E116" s="111">
        <v>8.6</v>
      </c>
      <c r="F116" s="112">
        <v>0.00226</v>
      </c>
      <c r="G116" s="113">
        <f>E116*F116</f>
        <v>0.019436</v>
      </c>
      <c r="I116" s="115"/>
      <c r="J116" s="114"/>
      <c r="K116" s="115">
        <f>E116*J116</f>
        <v>0</v>
      </c>
    </row>
    <row r="117" spans="1:11" ht="12.75">
      <c r="A117" s="116">
        <v>4</v>
      </c>
      <c r="B117" s="117" t="s">
        <v>268</v>
      </c>
      <c r="C117" s="109" t="s">
        <v>269</v>
      </c>
      <c r="D117" s="110" t="s">
        <v>131</v>
      </c>
      <c r="E117" s="111">
        <v>8</v>
      </c>
      <c r="F117" s="112">
        <v>0.00391</v>
      </c>
      <c r="G117" s="113">
        <f>E117*F117</f>
        <v>0.03128</v>
      </c>
      <c r="I117" s="115"/>
      <c r="J117" s="114"/>
      <c r="K117" s="115">
        <f>E117*J117</f>
        <v>0</v>
      </c>
    </row>
    <row r="118" spans="1:11" ht="12.75">
      <c r="A118" s="116">
        <v>5</v>
      </c>
      <c r="B118" s="117" t="s">
        <v>270</v>
      </c>
      <c r="C118" s="109" t="s">
        <v>271</v>
      </c>
      <c r="D118" s="110" t="s">
        <v>214</v>
      </c>
      <c r="E118" s="127">
        <v>0.0152</v>
      </c>
      <c r="F118" s="112">
        <v>0</v>
      </c>
      <c r="G118" s="113">
        <f>E118*F118</f>
        <v>0</v>
      </c>
      <c r="I118" s="115"/>
      <c r="J118" s="114"/>
      <c r="K118" s="115">
        <f>E118*J118</f>
        <v>0</v>
      </c>
    </row>
    <row r="119" spans="3:11" ht="12.75">
      <c r="C119" s="119" t="str">
        <f>CONCATENATE(B112," celkem")</f>
        <v>764 celkem</v>
      </c>
      <c r="G119" s="120">
        <f>SUBTOTAL(9,G114:G118)</f>
        <v>0.11960900000000001</v>
      </c>
      <c r="I119" s="121">
        <f>SUBTOTAL(9,I114:I118)</f>
        <v>0</v>
      </c>
      <c r="K119" s="121">
        <f>SUBTOTAL(9,K114:K118)</f>
        <v>0</v>
      </c>
    </row>
    <row r="121" spans="2:3" ht="15">
      <c r="B121" s="105" t="s">
        <v>272</v>
      </c>
      <c r="C121" s="106" t="s">
        <v>273</v>
      </c>
    </row>
    <row r="123" spans="1:11" ht="12.75">
      <c r="A123" s="116">
        <v>1</v>
      </c>
      <c r="B123" s="117" t="s">
        <v>274</v>
      </c>
      <c r="C123" s="109" t="s">
        <v>275</v>
      </c>
      <c r="D123" s="110" t="s">
        <v>142</v>
      </c>
      <c r="E123" s="111">
        <v>1</v>
      </c>
      <c r="F123" s="112">
        <v>0</v>
      </c>
      <c r="G123" s="113">
        <f>E123*F123</f>
        <v>0</v>
      </c>
      <c r="I123" s="115"/>
      <c r="J123" s="114"/>
      <c r="K123" s="115">
        <f>E123*J123</f>
        <v>0</v>
      </c>
    </row>
    <row r="124" spans="1:11" ht="12.75">
      <c r="A124" s="125" t="s">
        <v>149</v>
      </c>
      <c r="B124" s="126" t="s">
        <v>182</v>
      </c>
      <c r="C124" s="109" t="s">
        <v>276</v>
      </c>
      <c r="D124" s="110" t="s">
        <v>184</v>
      </c>
      <c r="E124" s="111">
        <v>1</v>
      </c>
      <c r="F124" s="112">
        <v>0</v>
      </c>
      <c r="G124" s="113">
        <f>E124*F124</f>
        <v>0</v>
      </c>
      <c r="H124" s="114"/>
      <c r="I124" s="115">
        <f>E124*H124</f>
        <v>0</v>
      </c>
      <c r="K124" s="115"/>
    </row>
    <row r="125" spans="1:11" ht="12.75">
      <c r="A125" s="116">
        <v>2</v>
      </c>
      <c r="B125" s="117" t="s">
        <v>277</v>
      </c>
      <c r="C125" s="109" t="s">
        <v>278</v>
      </c>
      <c r="D125" s="110" t="s">
        <v>142</v>
      </c>
      <c r="E125" s="111">
        <v>1</v>
      </c>
      <c r="F125" s="112">
        <v>0</v>
      </c>
      <c r="G125" s="113">
        <f>E125*F125</f>
        <v>0</v>
      </c>
      <c r="I125" s="115"/>
      <c r="J125" s="114"/>
      <c r="K125" s="115">
        <f>E125*J125</f>
        <v>0</v>
      </c>
    </row>
    <row r="126" spans="1:11" ht="12.75">
      <c r="A126" s="125" t="s">
        <v>207</v>
      </c>
      <c r="B126" s="126" t="s">
        <v>182</v>
      </c>
      <c r="C126" s="109" t="s">
        <v>279</v>
      </c>
      <c r="D126" s="110" t="s">
        <v>184</v>
      </c>
      <c r="E126" s="111">
        <v>1</v>
      </c>
      <c r="F126" s="112">
        <v>0</v>
      </c>
      <c r="G126" s="113">
        <f>E126*F126</f>
        <v>0</v>
      </c>
      <c r="H126" s="114"/>
      <c r="I126" s="115">
        <f>E126*H126</f>
        <v>0</v>
      </c>
      <c r="K126" s="115"/>
    </row>
    <row r="127" spans="1:11" ht="12.75">
      <c r="A127" s="116">
        <v>3</v>
      </c>
      <c r="B127" s="117" t="s">
        <v>280</v>
      </c>
      <c r="C127" s="109" t="s">
        <v>281</v>
      </c>
      <c r="D127" s="110" t="s">
        <v>214</v>
      </c>
      <c r="E127" s="127">
        <v>0.013500000000000002</v>
      </c>
      <c r="F127" s="112">
        <v>0</v>
      </c>
      <c r="G127" s="113">
        <f>E127*F127</f>
        <v>0</v>
      </c>
      <c r="I127" s="115"/>
      <c r="J127" s="114"/>
      <c r="K127" s="115">
        <f>E127*J127</f>
        <v>0</v>
      </c>
    </row>
    <row r="128" spans="3:11" ht="12.75">
      <c r="C128" s="119" t="str">
        <f>CONCATENATE(B121," celkem")</f>
        <v>767 celkem</v>
      </c>
      <c r="G128" s="120">
        <f>SUBTOTAL(9,G123:G127)</f>
        <v>0</v>
      </c>
      <c r="I128" s="121">
        <f>SUBTOTAL(9,I123:I127)</f>
        <v>0</v>
      </c>
      <c r="K128" s="121">
        <f>SUBTOTAL(9,K123:K127)</f>
        <v>0</v>
      </c>
    </row>
    <row r="130" spans="2:3" ht="15">
      <c r="B130" s="105" t="s">
        <v>282</v>
      </c>
      <c r="C130" s="106" t="s">
        <v>283</v>
      </c>
    </row>
    <row r="132" spans="1:11" ht="12.75">
      <c r="A132" s="116">
        <v>1</v>
      </c>
      <c r="B132" s="117" t="s">
        <v>284</v>
      </c>
      <c r="C132" s="109" t="s">
        <v>285</v>
      </c>
      <c r="D132" s="110" t="s">
        <v>112</v>
      </c>
      <c r="E132" s="111">
        <v>88.2</v>
      </c>
      <c r="F132" s="112">
        <v>0.00295</v>
      </c>
      <c r="G132" s="113">
        <f>E132*F132</f>
        <v>0.26019</v>
      </c>
      <c r="I132" s="115"/>
      <c r="J132" s="114"/>
      <c r="K132" s="115">
        <f>E132*J132</f>
        <v>0</v>
      </c>
    </row>
    <row r="133" spans="1:11" ht="12.75">
      <c r="A133" s="125" t="s">
        <v>149</v>
      </c>
      <c r="B133" s="126" t="s">
        <v>182</v>
      </c>
      <c r="C133" s="109" t="s">
        <v>287</v>
      </c>
      <c r="D133" s="110" t="s">
        <v>112</v>
      </c>
      <c r="E133" s="111">
        <v>91</v>
      </c>
      <c r="F133" s="112">
        <v>0</v>
      </c>
      <c r="G133" s="113">
        <f>E133*F133</f>
        <v>0</v>
      </c>
      <c r="H133" s="114"/>
      <c r="I133" s="115">
        <f>E133*H133</f>
        <v>0</v>
      </c>
      <c r="K133" s="115"/>
    </row>
    <row r="134" spans="1:11" ht="12.75">
      <c r="A134" s="116">
        <v>2</v>
      </c>
      <c r="B134" s="117" t="s">
        <v>288</v>
      </c>
      <c r="C134" s="109" t="s">
        <v>289</v>
      </c>
      <c r="D134" s="110" t="s">
        <v>112</v>
      </c>
      <c r="E134" s="111">
        <v>88.2</v>
      </c>
      <c r="F134" s="112">
        <v>0.0003</v>
      </c>
      <c r="G134" s="113">
        <f>E134*F134</f>
        <v>0.026459999999999997</v>
      </c>
      <c r="I134" s="115"/>
      <c r="J134" s="114"/>
      <c r="K134" s="115">
        <f>E134*J134</f>
        <v>0</v>
      </c>
    </row>
    <row r="135" spans="1:11" ht="12.75">
      <c r="A135" s="116">
        <v>3</v>
      </c>
      <c r="B135" s="117" t="s">
        <v>290</v>
      </c>
      <c r="C135" s="109" t="s">
        <v>291</v>
      </c>
      <c r="D135" s="110" t="s">
        <v>214</v>
      </c>
      <c r="E135" s="127">
        <v>0.027999999999999997</v>
      </c>
      <c r="F135" s="112">
        <v>0</v>
      </c>
      <c r="G135" s="113">
        <f>E135*F135</f>
        <v>0</v>
      </c>
      <c r="I135" s="115"/>
      <c r="J135" s="114"/>
      <c r="K135" s="115">
        <f>E135*J135</f>
        <v>0</v>
      </c>
    </row>
    <row r="136" spans="3:11" ht="12.75">
      <c r="C136" s="119" t="str">
        <f>CONCATENATE(B130," celkem")</f>
        <v>781 celkem</v>
      </c>
      <c r="G136" s="120">
        <f>SUBTOTAL(9,G132:G135)</f>
        <v>0.28664999999999996</v>
      </c>
      <c r="I136" s="121">
        <f>SUBTOTAL(9,I132:I135)</f>
        <v>0</v>
      </c>
      <c r="K136" s="121">
        <f>SUBTOTAL(9,K132:K135)</f>
        <v>0</v>
      </c>
    </row>
    <row r="138" spans="2:3" ht="15">
      <c r="B138" s="105" t="s">
        <v>292</v>
      </c>
      <c r="C138" s="106" t="s">
        <v>293</v>
      </c>
    </row>
    <row r="140" spans="1:11" ht="12.75">
      <c r="A140" s="116">
        <v>1</v>
      </c>
      <c r="B140" s="117" t="s">
        <v>294</v>
      </c>
      <c r="C140" s="109" t="s">
        <v>295</v>
      </c>
      <c r="D140" s="110" t="s">
        <v>112</v>
      </c>
      <c r="E140" s="111">
        <v>52.46</v>
      </c>
      <c r="F140" s="112">
        <v>0.0008</v>
      </c>
      <c r="G140" s="113">
        <f>E140*F140</f>
        <v>0.041968000000000005</v>
      </c>
      <c r="I140" s="115"/>
      <c r="J140" s="114"/>
      <c r="K140" s="115">
        <f>E140*J140</f>
        <v>0</v>
      </c>
    </row>
    <row r="141" spans="1:11" ht="12.75">
      <c r="A141" s="116">
        <v>2</v>
      </c>
      <c r="B141" s="117" t="s">
        <v>297</v>
      </c>
      <c r="C141" s="109" t="s">
        <v>298</v>
      </c>
      <c r="D141" s="110" t="s">
        <v>112</v>
      </c>
      <c r="E141" s="111">
        <v>83.42</v>
      </c>
      <c r="F141" s="112">
        <v>8E-05</v>
      </c>
      <c r="G141" s="113">
        <f>E141*F141</f>
        <v>0.006673600000000001</v>
      </c>
      <c r="I141" s="115"/>
      <c r="J141" s="114"/>
      <c r="K141" s="115">
        <f>E141*J141</f>
        <v>0</v>
      </c>
    </row>
    <row r="142" spans="1:11" ht="12.75">
      <c r="A142" s="116">
        <v>3</v>
      </c>
      <c r="B142" s="117" t="s">
        <v>301</v>
      </c>
      <c r="C142" s="109" t="s">
        <v>302</v>
      </c>
      <c r="D142" s="110" t="s">
        <v>112</v>
      </c>
      <c r="E142" s="111">
        <v>83.42</v>
      </c>
      <c r="F142" s="112">
        <v>0.00023</v>
      </c>
      <c r="G142" s="113">
        <f>E142*F142</f>
        <v>0.0191866</v>
      </c>
      <c r="I142" s="115"/>
      <c r="J142" s="114"/>
      <c r="K142" s="115">
        <f>E142*J142</f>
        <v>0</v>
      </c>
    </row>
    <row r="143" spans="3:11" ht="12.75">
      <c r="C143" s="119" t="str">
        <f>CONCATENATE(B138," celkem")</f>
        <v>783 celkem</v>
      </c>
      <c r="G143" s="120">
        <f>SUBTOTAL(9,G140:G142)</f>
        <v>0.0678282</v>
      </c>
      <c r="I143" s="121">
        <f>SUBTOTAL(9,I140:I142)</f>
        <v>0</v>
      </c>
      <c r="K143" s="121">
        <f>SUBTOTAL(9,K140:K142)</f>
        <v>0</v>
      </c>
    </row>
    <row r="145" spans="2:3" ht="15">
      <c r="B145" s="105" t="s">
        <v>303</v>
      </c>
      <c r="C145" s="106" t="s">
        <v>304</v>
      </c>
    </row>
    <row r="147" spans="1:11" ht="12.75">
      <c r="A147" s="116">
        <v>1</v>
      </c>
      <c r="B147" s="117" t="s">
        <v>305</v>
      </c>
      <c r="C147" s="109" t="s">
        <v>306</v>
      </c>
      <c r="D147" s="110" t="s">
        <v>112</v>
      </c>
      <c r="E147" s="111">
        <v>150.842</v>
      </c>
      <c r="F147" s="112">
        <v>0.00039</v>
      </c>
      <c r="G147" s="113">
        <f>E147*F147</f>
        <v>0.058828380000000007</v>
      </c>
      <c r="I147" s="115"/>
      <c r="J147" s="114"/>
      <c r="K147" s="115">
        <f>E147*J147</f>
        <v>0</v>
      </c>
    </row>
    <row r="148" spans="3:11" ht="12.75">
      <c r="C148" s="119" t="str">
        <f>CONCATENATE(B145," celkem")</f>
        <v>784 celkem</v>
      </c>
      <c r="G148" s="120">
        <f>SUBTOTAL(9,G147:G147)</f>
        <v>0.058828380000000007</v>
      </c>
      <c r="I148" s="121">
        <f>SUBTOTAL(9,I147:I147)</f>
        <v>0</v>
      </c>
      <c r="K148" s="121">
        <f>SUBTOTAL(9,K147:K147)</f>
        <v>0</v>
      </c>
    </row>
    <row r="150" spans="2:3" ht="15">
      <c r="B150" s="105" t="s">
        <v>308</v>
      </c>
      <c r="C150" s="106" t="s">
        <v>309</v>
      </c>
    </row>
    <row r="152" spans="1:11" ht="12.75">
      <c r="A152" s="116">
        <v>1</v>
      </c>
      <c r="B152" s="117" t="s">
        <v>310</v>
      </c>
      <c r="C152" s="109" t="s">
        <v>311</v>
      </c>
      <c r="D152" s="110" t="s">
        <v>112</v>
      </c>
      <c r="E152" s="111">
        <v>122.2</v>
      </c>
      <c r="F152" s="112">
        <v>4E-05</v>
      </c>
      <c r="G152" s="113">
        <f aca="true" t="shared" si="9" ref="G152:G157">E152*F152</f>
        <v>0.004888000000000001</v>
      </c>
      <c r="I152" s="115"/>
      <c r="J152" s="114"/>
      <c r="K152" s="115">
        <f aca="true" t="shared" si="10" ref="K152:K157">E152*J152</f>
        <v>0</v>
      </c>
    </row>
    <row r="153" spans="1:11" ht="12.75">
      <c r="A153" s="116">
        <v>2</v>
      </c>
      <c r="B153" s="117" t="s">
        <v>313</v>
      </c>
      <c r="C153" s="109" t="s">
        <v>314</v>
      </c>
      <c r="D153" s="110" t="s">
        <v>112</v>
      </c>
      <c r="E153" s="111">
        <v>3.48</v>
      </c>
      <c r="F153" s="112">
        <v>0.00072</v>
      </c>
      <c r="G153" s="113">
        <f t="shared" si="9"/>
        <v>0.0025056</v>
      </c>
      <c r="I153" s="115"/>
      <c r="J153" s="114"/>
      <c r="K153" s="115">
        <f t="shared" si="10"/>
        <v>0</v>
      </c>
    </row>
    <row r="154" spans="1:11" ht="12.75">
      <c r="A154" s="116">
        <v>3</v>
      </c>
      <c r="B154" s="117" t="s">
        <v>316</v>
      </c>
      <c r="C154" s="109" t="s">
        <v>317</v>
      </c>
      <c r="D154" s="110" t="s">
        <v>112</v>
      </c>
      <c r="E154" s="111">
        <v>72.42</v>
      </c>
      <c r="F154" s="112">
        <v>0.002</v>
      </c>
      <c r="G154" s="113">
        <f t="shared" si="9"/>
        <v>0.14484</v>
      </c>
      <c r="I154" s="115"/>
      <c r="J154" s="114"/>
      <c r="K154" s="115">
        <f t="shared" si="10"/>
        <v>0</v>
      </c>
    </row>
    <row r="155" spans="1:11" ht="12.75">
      <c r="A155" s="116">
        <v>4</v>
      </c>
      <c r="B155" s="117" t="s">
        <v>319</v>
      </c>
      <c r="C155" s="109" t="s">
        <v>320</v>
      </c>
      <c r="D155" s="110" t="s">
        <v>112</v>
      </c>
      <c r="E155" s="111">
        <v>72.42</v>
      </c>
      <c r="F155" s="112">
        <v>0</v>
      </c>
      <c r="G155" s="113">
        <f t="shared" si="9"/>
        <v>0</v>
      </c>
      <c r="I155" s="115"/>
      <c r="J155" s="114"/>
      <c r="K155" s="115">
        <f t="shared" si="10"/>
        <v>0</v>
      </c>
    </row>
    <row r="156" spans="1:11" ht="12.75">
      <c r="A156" s="116">
        <v>5</v>
      </c>
      <c r="B156" s="117" t="s">
        <v>321</v>
      </c>
      <c r="C156" s="109" t="s">
        <v>322</v>
      </c>
      <c r="D156" s="110" t="s">
        <v>112</v>
      </c>
      <c r="E156" s="111">
        <v>72.42</v>
      </c>
      <c r="F156" s="112">
        <v>0</v>
      </c>
      <c r="G156" s="113">
        <f t="shared" si="9"/>
        <v>0</v>
      </c>
      <c r="I156" s="115"/>
      <c r="J156" s="114"/>
      <c r="K156" s="115">
        <f t="shared" si="10"/>
        <v>0</v>
      </c>
    </row>
    <row r="157" spans="1:11" ht="12.75">
      <c r="A157" s="116">
        <v>6</v>
      </c>
      <c r="B157" s="117" t="s">
        <v>323</v>
      </c>
      <c r="C157" s="109" t="s">
        <v>324</v>
      </c>
      <c r="D157" s="110" t="s">
        <v>112</v>
      </c>
      <c r="E157" s="111">
        <v>52.46</v>
      </c>
      <c r="F157" s="112">
        <v>0.00186</v>
      </c>
      <c r="G157" s="113">
        <f t="shared" si="9"/>
        <v>0.09757560000000001</v>
      </c>
      <c r="I157" s="115"/>
      <c r="J157" s="114"/>
      <c r="K157" s="115">
        <f t="shared" si="10"/>
        <v>0</v>
      </c>
    </row>
    <row r="158" spans="3:11" ht="12.75">
      <c r="C158" s="119" t="str">
        <f>CONCATENATE(B150," celkem")</f>
        <v>9 celkem</v>
      </c>
      <c r="G158" s="120">
        <f>SUBTOTAL(9,G152:G157)</f>
        <v>0.2498092</v>
      </c>
      <c r="I158" s="121">
        <f>SUBTOTAL(9,I152:I157)</f>
        <v>0</v>
      </c>
      <c r="K158" s="121">
        <f>SUBTOTAL(9,K152:K157)</f>
        <v>0</v>
      </c>
    </row>
    <row r="160" spans="2:3" ht="15">
      <c r="B160" s="105" t="s">
        <v>326</v>
      </c>
      <c r="C160" s="106" t="s">
        <v>327</v>
      </c>
    </row>
    <row r="162" spans="1:11" ht="12.75">
      <c r="A162" s="116">
        <v>1</v>
      </c>
      <c r="B162" s="117" t="s">
        <v>328</v>
      </c>
      <c r="C162" s="109" t="s">
        <v>329</v>
      </c>
      <c r="D162" s="110" t="s">
        <v>112</v>
      </c>
      <c r="E162" s="111">
        <v>2.88</v>
      </c>
      <c r="F162" s="112">
        <v>0.054</v>
      </c>
      <c r="G162" s="128" t="str">
        <f aca="true" t="shared" si="11" ref="G162:G167">FIXED(E162*F162,3,TRUE)</f>
        <v>0,156</v>
      </c>
      <c r="I162" s="115"/>
      <c r="J162" s="114"/>
      <c r="K162" s="115">
        <f aca="true" t="shared" si="12" ref="K162:K167">E162*J162</f>
        <v>0</v>
      </c>
    </row>
    <row r="163" spans="1:11" ht="12.75">
      <c r="A163" s="116">
        <v>2</v>
      </c>
      <c r="B163" s="117" t="s">
        <v>330</v>
      </c>
      <c r="C163" s="109" t="s">
        <v>331</v>
      </c>
      <c r="D163" s="110" t="s">
        <v>131</v>
      </c>
      <c r="E163" s="111">
        <v>6</v>
      </c>
      <c r="F163" s="112">
        <v>0.145</v>
      </c>
      <c r="G163" s="128" t="str">
        <f t="shared" si="11"/>
        <v>0,870</v>
      </c>
      <c r="I163" s="115"/>
      <c r="J163" s="114"/>
      <c r="K163" s="115">
        <f t="shared" si="12"/>
        <v>0</v>
      </c>
    </row>
    <row r="164" spans="1:11" ht="12.75">
      <c r="A164" s="116">
        <v>3</v>
      </c>
      <c r="B164" s="117" t="s">
        <v>332</v>
      </c>
      <c r="C164" s="109" t="s">
        <v>333</v>
      </c>
      <c r="D164" s="110" t="s">
        <v>131</v>
      </c>
      <c r="E164" s="111">
        <v>6.6</v>
      </c>
      <c r="F164" s="112">
        <v>0.017</v>
      </c>
      <c r="G164" s="128" t="str">
        <f t="shared" si="11"/>
        <v>0,112</v>
      </c>
      <c r="I164" s="115"/>
      <c r="J164" s="114"/>
      <c r="K164" s="115">
        <f t="shared" si="12"/>
        <v>0</v>
      </c>
    </row>
    <row r="165" spans="1:11" ht="12.75">
      <c r="A165" s="116">
        <v>4</v>
      </c>
      <c r="B165" s="117" t="s">
        <v>334</v>
      </c>
      <c r="C165" s="109" t="s">
        <v>335</v>
      </c>
      <c r="D165" s="110" t="s">
        <v>109</v>
      </c>
      <c r="E165" s="111">
        <v>1.138</v>
      </c>
      <c r="F165" s="112">
        <v>0</v>
      </c>
      <c r="G165" s="128" t="str">
        <f t="shared" si="11"/>
        <v>0,000</v>
      </c>
      <c r="I165" s="115"/>
      <c r="J165" s="114"/>
      <c r="K165" s="115">
        <f t="shared" si="12"/>
        <v>0</v>
      </c>
    </row>
    <row r="166" spans="1:11" ht="12.75">
      <c r="A166" s="116">
        <v>5</v>
      </c>
      <c r="B166" s="117" t="s">
        <v>336</v>
      </c>
      <c r="C166" s="109" t="s">
        <v>337</v>
      </c>
      <c r="D166" s="110" t="s">
        <v>109</v>
      </c>
      <c r="E166" s="111">
        <v>10.239</v>
      </c>
      <c r="F166" s="112">
        <v>0</v>
      </c>
      <c r="G166" s="128" t="str">
        <f t="shared" si="11"/>
        <v>0,000</v>
      </c>
      <c r="I166" s="115"/>
      <c r="J166" s="114"/>
      <c r="K166" s="115">
        <f t="shared" si="12"/>
        <v>0</v>
      </c>
    </row>
    <row r="167" spans="1:11" ht="12.75">
      <c r="A167" s="116">
        <v>6</v>
      </c>
      <c r="B167" s="117" t="s">
        <v>338</v>
      </c>
      <c r="C167" s="109" t="s">
        <v>339</v>
      </c>
      <c r="D167" s="110" t="s">
        <v>109</v>
      </c>
      <c r="E167" s="111">
        <v>1.138</v>
      </c>
      <c r="F167" s="112">
        <v>0</v>
      </c>
      <c r="G167" s="128" t="str">
        <f t="shared" si="11"/>
        <v>0,000</v>
      </c>
      <c r="I167" s="115"/>
      <c r="J167" s="114"/>
      <c r="K167" s="115">
        <f t="shared" si="12"/>
        <v>0</v>
      </c>
    </row>
    <row r="168" spans="3:11" ht="12.75">
      <c r="C168" s="119" t="str">
        <f>CONCATENATE(B160," celkem")</f>
        <v>96 celkem</v>
      </c>
      <c r="G168" s="120">
        <f>SUBTOTAL(9,G162:G167)</f>
        <v>0</v>
      </c>
      <c r="I168" s="121">
        <f>SUBTOTAL(9,I162:I167)</f>
        <v>0</v>
      </c>
      <c r="K168" s="121">
        <f>SUBTOTAL(9,K162:K167)</f>
        <v>0</v>
      </c>
    </row>
    <row r="170" spans="2:3" ht="15">
      <c r="B170" s="105" t="s">
        <v>340</v>
      </c>
      <c r="C170" s="106" t="s">
        <v>341</v>
      </c>
    </row>
    <row r="172" spans="1:11" ht="12.75">
      <c r="A172" s="116">
        <v>1</v>
      </c>
      <c r="B172" s="117" t="s">
        <v>342</v>
      </c>
      <c r="C172" s="109" t="s">
        <v>343</v>
      </c>
      <c r="D172" s="110" t="s">
        <v>109</v>
      </c>
      <c r="E172" s="111">
        <v>135.096</v>
      </c>
      <c r="F172" s="112">
        <v>0</v>
      </c>
      <c r="G172" s="113">
        <f>E172*F172</f>
        <v>0</v>
      </c>
      <c r="I172" s="115"/>
      <c r="J172" s="114"/>
      <c r="K172" s="115">
        <f>E172*J172</f>
        <v>0</v>
      </c>
    </row>
    <row r="173" spans="3:11" ht="12.75">
      <c r="C173" s="119" t="str">
        <f>CONCATENATE(B170," celkem")</f>
        <v>99 celkem</v>
      </c>
      <c r="G173" s="120">
        <f>SUBTOTAL(9,G172:G172)</f>
        <v>0</v>
      </c>
      <c r="I173" s="121">
        <f>SUBTOTAL(9,I172:I172)</f>
        <v>0</v>
      </c>
      <c r="K173" s="121">
        <f>SUBTOTAL(9,K172:K172)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9" t="str">
        <f>Rozpočet!C2</f>
        <v>Sklad vzorků hornin p.č.1738/10,ul.Studenská,Ostrava-Poruba</v>
      </c>
      <c r="C3" s="139"/>
      <c r="D3" s="139"/>
      <c r="E3" s="139"/>
      <c r="F3" s="41"/>
    </row>
    <row r="4" spans="1:6" ht="12.75">
      <c r="A4" s="36" t="s">
        <v>19</v>
      </c>
      <c r="B4" s="57" t="str">
        <f>Rozpočet!H2</f>
        <v>PES 17</v>
      </c>
      <c r="C4" s="41"/>
      <c r="D4" s="42" t="s">
        <v>23</v>
      </c>
      <c r="E4" s="43">
        <f>Rozpočet!C4</f>
        <v>41070</v>
      </c>
      <c r="F4" s="41"/>
    </row>
    <row r="5" spans="1:6" ht="12.75">
      <c r="A5" s="36" t="s">
        <v>22</v>
      </c>
      <c r="B5" s="139" t="str">
        <f>Rozpočet!C3</f>
        <v>Stavební část</v>
      </c>
      <c r="C5" s="140"/>
      <c r="D5" s="140"/>
      <c r="E5" s="140"/>
      <c r="F5" s="41"/>
    </row>
    <row r="6" spans="1:6" ht="12.75">
      <c r="A6" s="36" t="s">
        <v>21</v>
      </c>
      <c r="B6" s="139" t="str">
        <f>Rozpočet!H3</f>
        <v>01</v>
      </c>
      <c r="C6" s="140"/>
      <c r="D6" s="140"/>
      <c r="E6" s="140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2" t="str">
        <f>Rozpočet!B9</f>
        <v>1</v>
      </c>
      <c r="B11" s="123" t="str">
        <f>Rozpočet!C9</f>
        <v>Zemní práce</v>
      </c>
      <c r="C11" s="124">
        <f>Rozpočet!I20</f>
        <v>0</v>
      </c>
      <c r="D11" s="124">
        <f>Rozpočet!K20</f>
        <v>0</v>
      </c>
      <c r="E11" s="1">
        <f aca="true" t="shared" si="0" ref="E11:E28">C11+D11</f>
        <v>0</v>
      </c>
      <c r="F11" s="39">
        <f>Rozpočet!G20</f>
        <v>0</v>
      </c>
    </row>
    <row r="12" spans="1:6" ht="12.75">
      <c r="A12" s="122" t="str">
        <f>Rozpočet!B22</f>
        <v>27</v>
      </c>
      <c r="B12" s="123" t="str">
        <f>Rozpočet!C22</f>
        <v>Základy</v>
      </c>
      <c r="C12" s="124">
        <f>Rozpočet!I30</f>
        <v>0</v>
      </c>
      <c r="D12" s="124">
        <f>Rozpočet!K30</f>
        <v>0</v>
      </c>
      <c r="E12" s="1">
        <f t="shared" si="0"/>
        <v>0</v>
      </c>
      <c r="F12" s="39">
        <f>Rozpočet!G30</f>
        <v>76.76961103999999</v>
      </c>
    </row>
    <row r="13" spans="1:6" ht="12.75">
      <c r="A13" s="122" t="str">
        <f>Rozpočet!B32</f>
        <v>3</v>
      </c>
      <c r="B13" s="123" t="str">
        <f>Rozpočet!C32</f>
        <v>Svislé a kompletní konstrukce</v>
      </c>
      <c r="C13" s="124">
        <f>Rozpočet!I37</f>
        <v>0</v>
      </c>
      <c r="D13" s="124">
        <f>Rozpočet!K37</f>
        <v>0</v>
      </c>
      <c r="E13" s="1">
        <f t="shared" si="0"/>
        <v>0</v>
      </c>
      <c r="F13" s="39">
        <f>Rozpočet!G37</f>
        <v>29.0199048</v>
      </c>
    </row>
    <row r="14" spans="1:6" ht="12.75">
      <c r="A14" s="122" t="str">
        <f>Rozpočet!B39</f>
        <v>4</v>
      </c>
      <c r="B14" s="123" t="str">
        <f>Rozpočet!C39</f>
        <v>Vodorovné konstrukce</v>
      </c>
      <c r="C14" s="124">
        <f>Rozpočet!I50</f>
        <v>0</v>
      </c>
      <c r="D14" s="124">
        <f>Rozpočet!K50</f>
        <v>0</v>
      </c>
      <c r="E14" s="1">
        <f t="shared" si="0"/>
        <v>0</v>
      </c>
      <c r="F14" s="39">
        <f>Rozpočet!G50</f>
        <v>21.50226186</v>
      </c>
    </row>
    <row r="15" spans="1:6" ht="12.75">
      <c r="A15" s="122" t="str">
        <f>Rozpočet!B52</f>
        <v>6</v>
      </c>
      <c r="B15" s="123" t="str">
        <f>Rozpočet!C52</f>
        <v>Úpravy povrchů,podlahy a osazení výplně otvorů</v>
      </c>
      <c r="C15" s="124">
        <f>Rozpočet!I66</f>
        <v>0</v>
      </c>
      <c r="D15" s="124">
        <f>Rozpočet!K66</f>
        <v>0</v>
      </c>
      <c r="E15" s="1">
        <f t="shared" si="0"/>
        <v>0</v>
      </c>
      <c r="F15" s="39">
        <f>Rozpočet!G66</f>
        <v>7.55446518</v>
      </c>
    </row>
    <row r="16" spans="1:6" ht="12.75">
      <c r="A16" s="122" t="str">
        <f>Rozpočet!B68</f>
        <v>711</v>
      </c>
      <c r="B16" s="123" t="str">
        <f>Rozpočet!C68</f>
        <v>Izolace proti vodě a vlhkosti</v>
      </c>
      <c r="C16" s="124">
        <f>Rozpočet!I75</f>
        <v>0</v>
      </c>
      <c r="D16" s="124">
        <f>Rozpočet!K75</f>
        <v>0</v>
      </c>
      <c r="E16" s="1">
        <f t="shared" si="0"/>
        <v>0</v>
      </c>
      <c r="F16" s="39">
        <f>Rozpočet!G75</f>
        <v>0.023876</v>
      </c>
    </row>
    <row r="17" spans="1:6" ht="12.75">
      <c r="A17" s="122" t="str">
        <f>Rozpočet!B77</f>
        <v>712</v>
      </c>
      <c r="B17" s="123" t="str">
        <f>Rozpočet!C77</f>
        <v>Povlakové krytiny</v>
      </c>
      <c r="C17" s="124">
        <f>Rozpočet!I83</f>
        <v>0</v>
      </c>
      <c r="D17" s="124">
        <f>Rozpočet!K83</f>
        <v>0</v>
      </c>
      <c r="E17" s="1">
        <f t="shared" si="0"/>
        <v>0</v>
      </c>
      <c r="F17" s="39">
        <f>Rozpočet!G83</f>
        <v>0.07416640000000001</v>
      </c>
    </row>
    <row r="18" spans="1:6" ht="12.75">
      <c r="A18" s="122" t="str">
        <f>Rozpočet!B85</f>
        <v>713</v>
      </c>
      <c r="B18" s="123" t="str">
        <f>Rozpočet!C85</f>
        <v>Izolace tepelné</v>
      </c>
      <c r="C18" s="124">
        <f>Rozpočet!I94</f>
        <v>0</v>
      </c>
      <c r="D18" s="124">
        <f>Rozpočet!K94</f>
        <v>0</v>
      </c>
      <c r="E18" s="1">
        <f t="shared" si="0"/>
        <v>0</v>
      </c>
      <c r="F18" s="39">
        <f>Rozpočet!G94</f>
        <v>0.07504100000000001</v>
      </c>
    </row>
    <row r="19" spans="1:6" ht="12.75">
      <c r="A19" s="122" t="str">
        <f>Rozpočet!B96</f>
        <v>721</v>
      </c>
      <c r="B19" s="123" t="str">
        <f>Rozpočet!C96</f>
        <v>ZTI - kanalizace</v>
      </c>
      <c r="C19" s="124">
        <f>Rozpočet!I102</f>
        <v>0</v>
      </c>
      <c r="D19" s="124">
        <f>Rozpočet!K102</f>
        <v>0</v>
      </c>
      <c r="E19" s="1">
        <f t="shared" si="0"/>
        <v>0</v>
      </c>
      <c r="F19" s="39">
        <f>Rozpočet!G102</f>
        <v>0.15185</v>
      </c>
    </row>
    <row r="20" spans="1:6" ht="12.75">
      <c r="A20" s="122" t="str">
        <f>Rozpočet!B104</f>
        <v>762</v>
      </c>
      <c r="B20" s="123" t="str">
        <f>Rozpočet!C104</f>
        <v>Konstrukce tesařské</v>
      </c>
      <c r="C20" s="124">
        <f>Rozpočet!I110</f>
        <v>0</v>
      </c>
      <c r="D20" s="124">
        <f>Rozpočet!K110</f>
        <v>0</v>
      </c>
      <c r="E20" s="1">
        <f t="shared" si="0"/>
        <v>0</v>
      </c>
      <c r="F20" s="39">
        <f>Rozpočet!G110</f>
        <v>1.3558291999999998</v>
      </c>
    </row>
    <row r="21" spans="1:6" ht="12.75">
      <c r="A21" s="122" t="str">
        <f>Rozpočet!B112</f>
        <v>764</v>
      </c>
      <c r="B21" s="123" t="str">
        <f>Rozpočet!C112</f>
        <v>Konstrukce klempířské</v>
      </c>
      <c r="C21" s="124">
        <f>Rozpočet!I119</f>
        <v>0</v>
      </c>
      <c r="D21" s="124">
        <f>Rozpočet!K119</f>
        <v>0</v>
      </c>
      <c r="E21" s="1">
        <f t="shared" si="0"/>
        <v>0</v>
      </c>
      <c r="F21" s="39">
        <f>Rozpočet!G119</f>
        <v>0.11960900000000001</v>
      </c>
    </row>
    <row r="22" spans="1:6" ht="12.75">
      <c r="A22" s="122" t="str">
        <f>Rozpočet!B121</f>
        <v>767</v>
      </c>
      <c r="B22" s="123" t="str">
        <f>Rozpočet!C121</f>
        <v>Konstrukce zámečnické</v>
      </c>
      <c r="C22" s="124">
        <f>Rozpočet!I128</f>
        <v>0</v>
      </c>
      <c r="D22" s="124">
        <f>Rozpočet!K128</f>
        <v>0</v>
      </c>
      <c r="E22" s="1">
        <f t="shared" si="0"/>
        <v>0</v>
      </c>
      <c r="F22" s="39">
        <f>Rozpočet!G128</f>
        <v>0</v>
      </c>
    </row>
    <row r="23" spans="1:6" ht="12.75">
      <c r="A23" s="122" t="str">
        <f>Rozpočet!B130</f>
        <v>781</v>
      </c>
      <c r="B23" s="123" t="str">
        <f>Rozpočet!C130</f>
        <v>Obklady keramické</v>
      </c>
      <c r="C23" s="124">
        <f>Rozpočet!I136</f>
        <v>0</v>
      </c>
      <c r="D23" s="124">
        <f>Rozpočet!K136</f>
        <v>0</v>
      </c>
      <c r="E23" s="1">
        <f t="shared" si="0"/>
        <v>0</v>
      </c>
      <c r="F23" s="39">
        <f>Rozpočet!G136</f>
        <v>0.28664999999999996</v>
      </c>
    </row>
    <row r="24" spans="1:6" ht="12.75">
      <c r="A24" s="122" t="str">
        <f>Rozpočet!B138</f>
        <v>783</v>
      </c>
      <c r="B24" s="123" t="str">
        <f>Rozpočet!C138</f>
        <v>Nátěry</v>
      </c>
      <c r="C24" s="124">
        <f>Rozpočet!I143</f>
        <v>0</v>
      </c>
      <c r="D24" s="124">
        <f>Rozpočet!K143</f>
        <v>0</v>
      </c>
      <c r="E24" s="1">
        <f t="shared" si="0"/>
        <v>0</v>
      </c>
      <c r="F24" s="39">
        <f>Rozpočet!G143</f>
        <v>0.0678282</v>
      </c>
    </row>
    <row r="25" spans="1:6" ht="12.75">
      <c r="A25" s="122" t="str">
        <f>Rozpočet!B145</f>
        <v>784</v>
      </c>
      <c r="B25" s="123" t="str">
        <f>Rozpočet!C145</f>
        <v>Malby</v>
      </c>
      <c r="C25" s="124">
        <f>Rozpočet!I148</f>
        <v>0</v>
      </c>
      <c r="D25" s="124">
        <f>Rozpočet!K148</f>
        <v>0</v>
      </c>
      <c r="E25" s="1">
        <f t="shared" si="0"/>
        <v>0</v>
      </c>
      <c r="F25" s="39">
        <f>Rozpočet!G148</f>
        <v>0.058828380000000007</v>
      </c>
    </row>
    <row r="26" spans="1:6" ht="12.75">
      <c r="A26" s="122" t="str">
        <f>Rozpočet!B150</f>
        <v>9</v>
      </c>
      <c r="B26" s="123" t="str">
        <f>Rozpočet!C150</f>
        <v>Ostatní konstrukce a práce bourací,přesun hmot,lešení</v>
      </c>
      <c r="C26" s="124">
        <f>Rozpočet!I158</f>
        <v>0</v>
      </c>
      <c r="D26" s="124">
        <f>Rozpočet!K158</f>
        <v>0</v>
      </c>
      <c r="E26" s="1">
        <f t="shared" si="0"/>
        <v>0</v>
      </c>
      <c r="F26" s="39">
        <f>Rozpočet!G158</f>
        <v>0.2498092</v>
      </c>
    </row>
    <row r="27" spans="1:6" ht="12.75">
      <c r="A27" s="122" t="str">
        <f>Rozpočet!B160</f>
        <v>96</v>
      </c>
      <c r="B27" s="123" t="str">
        <f>Rozpočet!C160</f>
        <v>Bourání konstrukcí</v>
      </c>
      <c r="C27" s="124">
        <f>Rozpočet!I168</f>
        <v>0</v>
      </c>
      <c r="D27" s="124">
        <f>Rozpočet!K168</f>
        <v>0</v>
      </c>
      <c r="E27" s="1">
        <f t="shared" si="0"/>
        <v>0</v>
      </c>
      <c r="F27" s="39">
        <f>Rozpočet!G168</f>
        <v>0</v>
      </c>
    </row>
    <row r="28" spans="1:6" ht="12.75">
      <c r="A28" s="122" t="str">
        <f>Rozpočet!B170</f>
        <v>99</v>
      </c>
      <c r="B28" s="123" t="str">
        <f>Rozpočet!C170</f>
        <v>Přesun hmot</v>
      </c>
      <c r="C28" s="124">
        <f>Rozpočet!I173</f>
        <v>0</v>
      </c>
      <c r="D28" s="124">
        <f>Rozpočet!K173</f>
        <v>0</v>
      </c>
      <c r="E28" s="1">
        <f t="shared" si="0"/>
        <v>0</v>
      </c>
      <c r="F28" s="39">
        <f>Rozpočet!G173</f>
        <v>0</v>
      </c>
    </row>
    <row r="29" spans="1:6" ht="13.5" thickBot="1">
      <c r="A29" s="40"/>
      <c r="B29" s="54"/>
      <c r="C29" s="54"/>
      <c r="D29" s="54"/>
      <c r="E29" s="1"/>
      <c r="F29" s="39"/>
    </row>
    <row r="30" spans="1:6" ht="13.5" thickTop="1">
      <c r="A30" s="55"/>
      <c r="B30" s="56" t="s">
        <v>26</v>
      </c>
      <c r="C30" s="58">
        <f>SUM(C10:C29)</f>
        <v>0</v>
      </c>
      <c r="D30" s="59">
        <f>SUM(D10:D29)</f>
        <v>0</v>
      </c>
      <c r="E30" s="58">
        <f>SUM(E10:E29)</f>
        <v>0</v>
      </c>
      <c r="F30" s="59">
        <f>SUM(F10:F29)</f>
        <v>137.30973025999995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98"/>
  <sheetViews>
    <sheetView tabSelected="1" zoomScalePageLayoutView="0" workbookViewId="0" topLeftCell="A1">
      <selection activeCell="J43" sqref="J43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69.37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tr">
        <f>+Rozpočet!C2</f>
        <v>Sklad vzorků hornin p.č.1738/10,ul.Studenská,Ostrava-Poruba</v>
      </c>
      <c r="D2" s="7"/>
      <c r="E2" s="7"/>
      <c r="F2" s="6"/>
      <c r="G2" s="8" t="s">
        <v>28</v>
      </c>
      <c r="H2" s="135" t="str">
        <f>+Rozpočet!H2</f>
        <v>PES 17</v>
      </c>
      <c r="I2" s="135"/>
      <c r="J2" s="135"/>
      <c r="K2" s="135"/>
    </row>
    <row r="3" spans="1:11" ht="12.75">
      <c r="A3" s="5" t="s">
        <v>27</v>
      </c>
      <c r="B3" s="5"/>
      <c r="C3" s="9" t="str">
        <f>+Rozpočet!C3</f>
        <v>Stavební část</v>
      </c>
      <c r="D3" s="7"/>
      <c r="E3" s="7"/>
      <c r="F3" s="6"/>
      <c r="G3" s="8" t="s">
        <v>29</v>
      </c>
      <c r="H3" s="136" t="str">
        <f>+Rozpočet!H3</f>
        <v>01</v>
      </c>
      <c r="I3" s="136"/>
      <c r="J3" s="136"/>
      <c r="K3" s="136"/>
    </row>
    <row r="4" spans="1:7" ht="13.5" thickBot="1">
      <c r="A4" s="5" t="s">
        <v>1</v>
      </c>
      <c r="B4" s="5"/>
      <c r="C4" s="10">
        <f>+Rozpočet!C4</f>
        <v>41070</v>
      </c>
      <c r="D4" s="5"/>
      <c r="E4" s="5" t="s">
        <v>2</v>
      </c>
      <c r="F4" s="11"/>
      <c r="G4" s="12">
        <f>+Rozpočet!G4</f>
        <v>41070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87</v>
      </c>
      <c r="C10" s="106" t="s">
        <v>88</v>
      </c>
    </row>
    <row r="12" spans="1:11" ht="12.75">
      <c r="A12" s="107">
        <v>1</v>
      </c>
      <c r="B12" s="108" t="s">
        <v>89</v>
      </c>
      <c r="C12" s="109" t="s">
        <v>90</v>
      </c>
      <c r="D12" s="110" t="s">
        <v>91</v>
      </c>
      <c r="E12" s="111">
        <v>23.876</v>
      </c>
      <c r="F12" s="112">
        <v>0</v>
      </c>
      <c r="G12" s="113">
        <f>E12*F12</f>
        <v>0</v>
      </c>
      <c r="I12" s="115"/>
      <c r="J12" s="114"/>
      <c r="K12" s="115">
        <f>E12*J12</f>
        <v>0</v>
      </c>
    </row>
    <row r="13" spans="3:11" ht="12.75">
      <c r="C13" s="118" t="s">
        <v>92</v>
      </c>
      <c r="E13" s="111">
        <v>23.876</v>
      </c>
      <c r="G13" s="113"/>
      <c r="I13" s="115"/>
      <c r="K13" s="115"/>
    </row>
    <row r="14" spans="1:11" ht="12.75">
      <c r="A14" s="107">
        <v>2</v>
      </c>
      <c r="B14" s="108" t="s">
        <v>93</v>
      </c>
      <c r="C14" s="109" t="s">
        <v>94</v>
      </c>
      <c r="D14" s="110" t="s">
        <v>91</v>
      </c>
      <c r="E14" s="111">
        <v>23.876</v>
      </c>
      <c r="F14" s="112">
        <v>0</v>
      </c>
      <c r="G14" s="113">
        <f>E14*F14</f>
        <v>0</v>
      </c>
      <c r="I14" s="115"/>
      <c r="J14" s="114"/>
      <c r="K14" s="115">
        <f>E14*J14</f>
        <v>0</v>
      </c>
    </row>
    <row r="15" spans="1:11" ht="12.75">
      <c r="A15" s="107">
        <v>3</v>
      </c>
      <c r="B15" s="108" t="s">
        <v>95</v>
      </c>
      <c r="C15" s="109" t="s">
        <v>96</v>
      </c>
      <c r="D15" s="110" t="s">
        <v>91</v>
      </c>
      <c r="E15" s="111">
        <v>10.659</v>
      </c>
      <c r="F15" s="112">
        <v>0</v>
      </c>
      <c r="G15" s="113">
        <f>E15*F15</f>
        <v>0</v>
      </c>
      <c r="I15" s="115"/>
      <c r="J15" s="114"/>
      <c r="K15" s="115">
        <f>E15*J15</f>
        <v>0</v>
      </c>
    </row>
    <row r="16" spans="3:11" ht="12.75">
      <c r="C16" s="118" t="s">
        <v>97</v>
      </c>
      <c r="E16" s="111">
        <v>10.659</v>
      </c>
      <c r="G16" s="113"/>
      <c r="I16" s="115"/>
      <c r="K16" s="115"/>
    </row>
    <row r="17" spans="1:11" ht="12.75">
      <c r="A17" s="107">
        <v>4</v>
      </c>
      <c r="B17" s="108" t="s">
        <v>98</v>
      </c>
      <c r="C17" s="109" t="s">
        <v>99</v>
      </c>
      <c r="D17" s="110" t="s">
        <v>91</v>
      </c>
      <c r="E17" s="111">
        <v>10.659</v>
      </c>
      <c r="F17" s="112">
        <v>0</v>
      </c>
      <c r="G17" s="113">
        <f>E17*F17</f>
        <v>0</v>
      </c>
      <c r="I17" s="115"/>
      <c r="J17" s="114"/>
      <c r="K17" s="115">
        <f>E17*J17</f>
        <v>0</v>
      </c>
    </row>
    <row r="18" spans="1:11" ht="12.75">
      <c r="A18" s="107">
        <v>5</v>
      </c>
      <c r="B18" s="108" t="s">
        <v>100</v>
      </c>
      <c r="C18" s="109" t="s">
        <v>101</v>
      </c>
      <c r="D18" s="110" t="s">
        <v>91</v>
      </c>
      <c r="E18" s="111">
        <v>10.659</v>
      </c>
      <c r="F18" s="112">
        <v>0</v>
      </c>
      <c r="G18" s="113">
        <f>E18*F18</f>
        <v>0</v>
      </c>
      <c r="I18" s="115"/>
      <c r="J18" s="114"/>
      <c r="K18" s="115">
        <f>E18*J18</f>
        <v>0</v>
      </c>
    </row>
    <row r="19" spans="1:11" ht="12.75">
      <c r="A19" s="107">
        <v>6</v>
      </c>
      <c r="B19" s="108" t="s">
        <v>102</v>
      </c>
      <c r="C19" s="109" t="s">
        <v>103</v>
      </c>
      <c r="D19" s="110" t="s">
        <v>91</v>
      </c>
      <c r="E19" s="111">
        <v>34.535</v>
      </c>
      <c r="F19" s="112">
        <v>0</v>
      </c>
      <c r="G19" s="113">
        <f>E19*F19</f>
        <v>0</v>
      </c>
      <c r="I19" s="115"/>
      <c r="J19" s="114"/>
      <c r="K19" s="115">
        <f>E19*J19</f>
        <v>0</v>
      </c>
    </row>
    <row r="20" spans="3:11" ht="12.75">
      <c r="C20" s="118" t="s">
        <v>104</v>
      </c>
      <c r="E20" s="111">
        <v>34.535</v>
      </c>
      <c r="G20" s="113"/>
      <c r="I20" s="115"/>
      <c r="K20" s="115"/>
    </row>
    <row r="21" spans="1:11" ht="12.75">
      <c r="A21" s="107">
        <v>7</v>
      </c>
      <c r="B21" s="108" t="s">
        <v>105</v>
      </c>
      <c r="C21" s="109" t="s">
        <v>106</v>
      </c>
      <c r="D21" s="110" t="s">
        <v>91</v>
      </c>
      <c r="E21" s="111">
        <v>34.535</v>
      </c>
      <c r="F21" s="112">
        <v>0</v>
      </c>
      <c r="G21" s="113">
        <f>E21*F21</f>
        <v>0</v>
      </c>
      <c r="I21" s="115"/>
      <c r="J21" s="114"/>
      <c r="K21" s="115">
        <f>E21*J21</f>
        <v>0</v>
      </c>
    </row>
    <row r="22" spans="1:11" ht="12.75">
      <c r="A22" s="107">
        <v>8</v>
      </c>
      <c r="B22" s="108" t="s">
        <v>107</v>
      </c>
      <c r="C22" s="109" t="s">
        <v>108</v>
      </c>
      <c r="D22" s="110" t="s">
        <v>109</v>
      </c>
      <c r="E22" s="111">
        <v>55.25</v>
      </c>
      <c r="F22" s="112">
        <v>0</v>
      </c>
      <c r="G22" s="113">
        <f>E22*F22</f>
        <v>0</v>
      </c>
      <c r="I22" s="115"/>
      <c r="J22" s="114"/>
      <c r="K22" s="115">
        <f>E22*J22</f>
        <v>0</v>
      </c>
    </row>
    <row r="23" spans="1:11" ht="12.75">
      <c r="A23" s="107">
        <v>9</v>
      </c>
      <c r="B23" s="108" t="s">
        <v>110</v>
      </c>
      <c r="C23" s="109" t="s">
        <v>111</v>
      </c>
      <c r="D23" s="110" t="s">
        <v>112</v>
      </c>
      <c r="E23" s="111">
        <v>2.5</v>
      </c>
      <c r="F23" s="112">
        <v>0</v>
      </c>
      <c r="G23" s="113">
        <f>E23*F23</f>
        <v>0</v>
      </c>
      <c r="I23" s="115"/>
      <c r="J23" s="114"/>
      <c r="K23" s="115">
        <f>E23*J23</f>
        <v>0</v>
      </c>
    </row>
    <row r="25" spans="2:3" ht="15">
      <c r="B25" s="106" t="s">
        <v>113</v>
      </c>
      <c r="C25" s="106" t="s">
        <v>114</v>
      </c>
    </row>
    <row r="27" spans="1:11" ht="12.75">
      <c r="A27" s="107">
        <v>1</v>
      </c>
      <c r="B27" s="108" t="s">
        <v>115</v>
      </c>
      <c r="C27" s="109" t="s">
        <v>116</v>
      </c>
      <c r="D27" s="110" t="s">
        <v>91</v>
      </c>
      <c r="E27" s="111">
        <v>14.421</v>
      </c>
      <c r="F27" s="112">
        <v>2.25634</v>
      </c>
      <c r="G27" s="113">
        <f>E27*F27</f>
        <v>32.53867913999999</v>
      </c>
      <c r="I27" s="115"/>
      <c r="J27" s="114"/>
      <c r="K27" s="115">
        <f>E27*J27</f>
        <v>0</v>
      </c>
    </row>
    <row r="28" spans="3:11" ht="12.75">
      <c r="C28" s="118" t="s">
        <v>117</v>
      </c>
      <c r="E28" s="111">
        <v>14.421</v>
      </c>
      <c r="G28" s="113"/>
      <c r="I28" s="115"/>
      <c r="K28" s="115"/>
    </row>
    <row r="29" spans="1:11" ht="12.75">
      <c r="A29" s="107">
        <v>2</v>
      </c>
      <c r="B29" s="108" t="s">
        <v>118</v>
      </c>
      <c r="C29" s="109" t="s">
        <v>119</v>
      </c>
      <c r="D29" s="110" t="s">
        <v>91</v>
      </c>
      <c r="E29" s="111">
        <v>5.969</v>
      </c>
      <c r="F29" s="112">
        <v>2.25634</v>
      </c>
      <c r="G29" s="113">
        <f>E29*F29</f>
        <v>13.468093459999999</v>
      </c>
      <c r="I29" s="115"/>
      <c r="J29" s="114"/>
      <c r="K29" s="115">
        <f>E29*J29</f>
        <v>0</v>
      </c>
    </row>
    <row r="30" spans="3:11" ht="12.75">
      <c r="C30" s="118" t="s">
        <v>120</v>
      </c>
      <c r="E30" s="111">
        <v>0</v>
      </c>
      <c r="G30" s="113"/>
      <c r="I30" s="115"/>
      <c r="K30" s="115"/>
    </row>
    <row r="31" spans="3:11" ht="12.75">
      <c r="C31" s="118" t="s">
        <v>121</v>
      </c>
      <c r="E31" s="111">
        <v>5.969</v>
      </c>
      <c r="G31" s="113"/>
      <c r="I31" s="115"/>
      <c r="K31" s="115"/>
    </row>
    <row r="32" spans="1:11" ht="12.75">
      <c r="A32" s="107">
        <v>3</v>
      </c>
      <c r="B32" s="108" t="s">
        <v>122</v>
      </c>
      <c r="C32" s="109" t="s">
        <v>123</v>
      </c>
      <c r="D32" s="110" t="s">
        <v>91</v>
      </c>
      <c r="E32" s="111">
        <v>5.969</v>
      </c>
      <c r="F32" s="112">
        <v>0</v>
      </c>
      <c r="G32" s="113">
        <f>E32*F32</f>
        <v>0</v>
      </c>
      <c r="I32" s="115"/>
      <c r="J32" s="114"/>
      <c r="K32" s="115">
        <f>E32*J32</f>
        <v>0</v>
      </c>
    </row>
    <row r="33" spans="1:11" ht="12.75">
      <c r="A33" s="107">
        <v>4</v>
      </c>
      <c r="B33" s="108" t="s">
        <v>124</v>
      </c>
      <c r="C33" s="109" t="s">
        <v>125</v>
      </c>
      <c r="D33" s="110" t="s">
        <v>109</v>
      </c>
      <c r="E33" s="111">
        <v>0.198</v>
      </c>
      <c r="F33" s="112">
        <v>1.05878</v>
      </c>
      <c r="G33" s="113">
        <f>E33*F33</f>
        <v>0.20963844</v>
      </c>
      <c r="I33" s="115"/>
      <c r="J33" s="114"/>
      <c r="K33" s="115">
        <f>E33*J33</f>
        <v>0</v>
      </c>
    </row>
    <row r="34" spans="1:11" ht="12.75">
      <c r="A34" s="107">
        <v>5</v>
      </c>
      <c r="B34" s="108" t="s">
        <v>126</v>
      </c>
      <c r="C34" s="109" t="s">
        <v>127</v>
      </c>
      <c r="D34" s="110" t="s">
        <v>91</v>
      </c>
      <c r="E34" s="111">
        <v>14.145</v>
      </c>
      <c r="F34" s="112">
        <v>2.16</v>
      </c>
      <c r="G34" s="113">
        <f>E34*F34</f>
        <v>30.5532</v>
      </c>
      <c r="I34" s="115"/>
      <c r="J34" s="114"/>
      <c r="K34" s="115">
        <f>E34*J34</f>
        <v>0</v>
      </c>
    </row>
    <row r="35" spans="3:11" ht="12.75">
      <c r="C35" s="118" t="s">
        <v>128</v>
      </c>
      <c r="E35" s="111">
        <v>14.145</v>
      </c>
      <c r="G35" s="113"/>
      <c r="I35" s="115"/>
      <c r="K35" s="115"/>
    </row>
    <row r="36" spans="1:11" ht="12.75">
      <c r="A36" s="107">
        <v>6</v>
      </c>
      <c r="B36" s="108" t="s">
        <v>129</v>
      </c>
      <c r="C36" s="109" t="s">
        <v>130</v>
      </c>
      <c r="D36" s="110" t="s">
        <v>131</v>
      </c>
      <c r="E36" s="111">
        <v>25</v>
      </c>
      <c r="F36" s="112">
        <v>0</v>
      </c>
      <c r="G36" s="113">
        <f>E36*F36</f>
        <v>0</v>
      </c>
      <c r="I36" s="115"/>
      <c r="J36" s="114"/>
      <c r="K36" s="115">
        <f>E36*J36</f>
        <v>0</v>
      </c>
    </row>
    <row r="38" spans="2:3" ht="15">
      <c r="B38" s="106" t="s">
        <v>132</v>
      </c>
      <c r="C38" s="106" t="s">
        <v>133</v>
      </c>
    </row>
    <row r="40" spans="1:11" ht="12.75">
      <c r="A40" s="107">
        <v>1</v>
      </c>
      <c r="B40" s="108" t="s">
        <v>134</v>
      </c>
      <c r="C40" s="109" t="s">
        <v>135</v>
      </c>
      <c r="D40" s="110" t="s">
        <v>112</v>
      </c>
      <c r="E40" s="111">
        <v>2.88</v>
      </c>
      <c r="F40" s="112">
        <v>0.25041</v>
      </c>
      <c r="G40" s="113">
        <f>E40*F40</f>
        <v>0.7211808000000001</v>
      </c>
      <c r="I40" s="115"/>
      <c r="J40" s="114"/>
      <c r="K40" s="115">
        <f>E40*J40</f>
        <v>0</v>
      </c>
    </row>
    <row r="41" spans="3:11" ht="12.75">
      <c r="C41" s="118" t="s">
        <v>136</v>
      </c>
      <c r="E41" s="111">
        <v>2.88</v>
      </c>
      <c r="G41" s="113"/>
      <c r="I41" s="115"/>
      <c r="K41" s="115"/>
    </row>
    <row r="42" spans="1:11" ht="12.75">
      <c r="A42" s="107">
        <v>2</v>
      </c>
      <c r="B42" s="108" t="s">
        <v>137</v>
      </c>
      <c r="C42" s="109" t="s">
        <v>138</v>
      </c>
      <c r="D42" s="110" t="s">
        <v>112</v>
      </c>
      <c r="E42" s="111">
        <v>88.2</v>
      </c>
      <c r="F42" s="112">
        <v>0.31622</v>
      </c>
      <c r="G42" s="113">
        <f>E42*F42</f>
        <v>27.890604</v>
      </c>
      <c r="I42" s="115"/>
      <c r="J42" s="114"/>
      <c r="K42" s="115">
        <f>E42*J42</f>
        <v>0</v>
      </c>
    </row>
    <row r="43" spans="3:11" ht="12.75">
      <c r="C43" s="118" t="s">
        <v>139</v>
      </c>
      <c r="E43" s="111">
        <v>88.2</v>
      </c>
      <c r="G43" s="113"/>
      <c r="I43" s="115"/>
      <c r="K43" s="115"/>
    </row>
    <row r="44" spans="1:11" ht="12.75">
      <c r="A44" s="107">
        <v>3</v>
      </c>
      <c r="B44" s="108" t="s">
        <v>140</v>
      </c>
      <c r="C44" s="109" t="s">
        <v>141</v>
      </c>
      <c r="D44" s="110" t="s">
        <v>142</v>
      </c>
      <c r="E44" s="111">
        <v>4</v>
      </c>
      <c r="F44" s="112">
        <v>0.10203</v>
      </c>
      <c r="G44" s="113">
        <f>E44*F44</f>
        <v>0.40812</v>
      </c>
      <c r="I44" s="115"/>
      <c r="J44" s="114"/>
      <c r="K44" s="115">
        <f>E44*J44</f>
        <v>0</v>
      </c>
    </row>
    <row r="46" spans="2:3" ht="15">
      <c r="B46" s="106" t="s">
        <v>143</v>
      </c>
      <c r="C46" s="106" t="s">
        <v>144</v>
      </c>
    </row>
    <row r="48" spans="1:11" ht="12.75">
      <c r="A48" s="107">
        <v>1</v>
      </c>
      <c r="B48" s="108" t="s">
        <v>145</v>
      </c>
      <c r="C48" s="109" t="s">
        <v>146</v>
      </c>
      <c r="D48" s="110" t="s">
        <v>109</v>
      </c>
      <c r="E48" s="111">
        <v>2.587</v>
      </c>
      <c r="F48" s="112">
        <v>0.01221</v>
      </c>
      <c r="G48" s="113">
        <f>E48*F48</f>
        <v>0.03158727</v>
      </c>
      <c r="I48" s="115"/>
      <c r="J48" s="114"/>
      <c r="K48" s="115">
        <f>E48*J48</f>
        <v>0</v>
      </c>
    </row>
    <row r="49" spans="3:11" ht="12.75">
      <c r="C49" s="118" t="s">
        <v>147</v>
      </c>
      <c r="E49" s="111">
        <v>0</v>
      </c>
      <c r="G49" s="113"/>
      <c r="I49" s="115"/>
      <c r="K49" s="115"/>
    </row>
    <row r="50" spans="3:11" ht="12.75">
      <c r="C50" s="118" t="s">
        <v>148</v>
      </c>
      <c r="E50" s="111">
        <v>2.5866</v>
      </c>
      <c r="G50" s="113"/>
      <c r="I50" s="115"/>
      <c r="K50" s="115"/>
    </row>
    <row r="51" spans="1:11" ht="12.75">
      <c r="A51" s="125" t="s">
        <v>149</v>
      </c>
      <c r="B51" s="126">
        <v>13480935</v>
      </c>
      <c r="C51" s="109" t="s">
        <v>150</v>
      </c>
      <c r="D51" s="110" t="s">
        <v>109</v>
      </c>
      <c r="E51" s="111">
        <v>2.846</v>
      </c>
      <c r="F51" s="112">
        <v>1</v>
      </c>
      <c r="G51" s="113">
        <f>E51*F51</f>
        <v>2.846</v>
      </c>
      <c r="H51" s="114"/>
      <c r="I51" s="115">
        <f>E51*H51</f>
        <v>0</v>
      </c>
      <c r="K51" s="115"/>
    </row>
    <row r="52" spans="1:11" ht="12.75">
      <c r="A52" s="107">
        <v>2</v>
      </c>
      <c r="B52" s="108" t="s">
        <v>151</v>
      </c>
      <c r="C52" s="109" t="s">
        <v>152</v>
      </c>
      <c r="D52" s="110" t="s">
        <v>112</v>
      </c>
      <c r="E52" s="111">
        <v>50.54</v>
      </c>
      <c r="F52" s="112">
        <v>0.01318</v>
      </c>
      <c r="G52" s="113">
        <f>E52*F52</f>
        <v>0.6661172000000001</v>
      </c>
      <c r="I52" s="115"/>
      <c r="J52" s="114"/>
      <c r="K52" s="115">
        <f>E52*J52</f>
        <v>0</v>
      </c>
    </row>
    <row r="53" spans="3:11" ht="12.75">
      <c r="C53" s="118" t="s">
        <v>153</v>
      </c>
      <c r="E53" s="111">
        <v>50.54</v>
      </c>
      <c r="G53" s="113"/>
      <c r="I53" s="115"/>
      <c r="K53" s="115"/>
    </row>
    <row r="54" spans="1:11" ht="12.75">
      <c r="A54" s="107">
        <v>3</v>
      </c>
      <c r="B54" s="108" t="s">
        <v>154</v>
      </c>
      <c r="C54" s="109" t="s">
        <v>155</v>
      </c>
      <c r="D54" s="110" t="s">
        <v>91</v>
      </c>
      <c r="E54" s="111">
        <v>5.559</v>
      </c>
      <c r="F54" s="112">
        <v>2.45343</v>
      </c>
      <c r="G54" s="113">
        <f>E54*F54</f>
        <v>13.63861737</v>
      </c>
      <c r="I54" s="115"/>
      <c r="J54" s="114"/>
      <c r="K54" s="115">
        <f>E54*J54</f>
        <v>0</v>
      </c>
    </row>
    <row r="55" spans="3:11" ht="12.75">
      <c r="C55" s="118" t="s">
        <v>156</v>
      </c>
      <c r="E55" s="111">
        <v>5.5594</v>
      </c>
      <c r="G55" s="113"/>
      <c r="I55" s="115"/>
      <c r="K55" s="115"/>
    </row>
    <row r="56" spans="1:11" ht="12.75">
      <c r="A56" s="107">
        <v>4</v>
      </c>
      <c r="B56" s="108" t="s">
        <v>157</v>
      </c>
      <c r="C56" s="109" t="s">
        <v>158</v>
      </c>
      <c r="D56" s="110" t="s">
        <v>109</v>
      </c>
      <c r="E56" s="111">
        <v>0.077</v>
      </c>
      <c r="F56" s="112">
        <v>1.05878</v>
      </c>
      <c r="G56" s="113">
        <f>E56*F56</f>
        <v>0.08152606</v>
      </c>
      <c r="I56" s="115"/>
      <c r="J56" s="114"/>
      <c r="K56" s="115">
        <f>E56*J56</f>
        <v>0</v>
      </c>
    </row>
    <row r="57" spans="1:11" ht="12.75">
      <c r="A57" s="107">
        <v>5</v>
      </c>
      <c r="B57" s="108" t="s">
        <v>159</v>
      </c>
      <c r="C57" s="109" t="s">
        <v>160</v>
      </c>
      <c r="D57" s="110" t="s">
        <v>91</v>
      </c>
      <c r="E57" s="111">
        <v>1.665</v>
      </c>
      <c r="F57" s="112">
        <v>2.4534</v>
      </c>
      <c r="G57" s="113">
        <f>E57*F57</f>
        <v>4.084911</v>
      </c>
      <c r="I57" s="115"/>
      <c r="J57" s="114"/>
      <c r="K57" s="115">
        <f>E57*J57</f>
        <v>0</v>
      </c>
    </row>
    <row r="58" spans="3:11" ht="12.75">
      <c r="C58" s="118" t="s">
        <v>161</v>
      </c>
      <c r="E58" s="111">
        <v>1.665</v>
      </c>
      <c r="G58" s="113"/>
      <c r="I58" s="115"/>
      <c r="K58" s="115"/>
    </row>
    <row r="59" spans="1:11" ht="12.75">
      <c r="A59" s="107">
        <v>6</v>
      </c>
      <c r="B59" s="108" t="s">
        <v>162</v>
      </c>
      <c r="C59" s="109" t="s">
        <v>163</v>
      </c>
      <c r="D59" s="110" t="s">
        <v>112</v>
      </c>
      <c r="E59" s="111">
        <v>11.1</v>
      </c>
      <c r="F59" s="112">
        <v>0.0052</v>
      </c>
      <c r="G59" s="113">
        <f>E59*F59</f>
        <v>0.057719999999999994</v>
      </c>
      <c r="I59" s="115"/>
      <c r="J59" s="114"/>
      <c r="K59" s="115">
        <f>E59*J59</f>
        <v>0</v>
      </c>
    </row>
    <row r="60" spans="3:11" ht="12.75">
      <c r="C60" s="118" t="s">
        <v>164</v>
      </c>
      <c r="E60" s="111">
        <v>11.1</v>
      </c>
      <c r="G60" s="113"/>
      <c r="I60" s="115"/>
      <c r="K60" s="115"/>
    </row>
    <row r="61" spans="1:11" ht="12.75">
      <c r="A61" s="107">
        <v>7</v>
      </c>
      <c r="B61" s="108" t="s">
        <v>165</v>
      </c>
      <c r="C61" s="109" t="s">
        <v>166</v>
      </c>
      <c r="D61" s="110" t="s">
        <v>112</v>
      </c>
      <c r="E61" s="111">
        <v>11.1</v>
      </c>
      <c r="F61" s="112">
        <v>0</v>
      </c>
      <c r="G61" s="113">
        <f>E61*F61</f>
        <v>0</v>
      </c>
      <c r="I61" s="115"/>
      <c r="J61" s="114"/>
      <c r="K61" s="115">
        <f>E61*J61</f>
        <v>0</v>
      </c>
    </row>
    <row r="62" spans="1:11" ht="12.75">
      <c r="A62" s="107">
        <v>8</v>
      </c>
      <c r="B62" s="108" t="s">
        <v>167</v>
      </c>
      <c r="C62" s="109" t="s">
        <v>168</v>
      </c>
      <c r="D62" s="110" t="s">
        <v>109</v>
      </c>
      <c r="E62" s="111">
        <v>0.091</v>
      </c>
      <c r="F62" s="112">
        <v>1.05256</v>
      </c>
      <c r="G62" s="113">
        <f>E62*F62</f>
        <v>0.09578295999999999</v>
      </c>
      <c r="I62" s="115"/>
      <c r="J62" s="114"/>
      <c r="K62" s="115">
        <f>E62*J62</f>
        <v>0</v>
      </c>
    </row>
    <row r="64" spans="2:3" ht="15">
      <c r="B64" s="106" t="s">
        <v>169</v>
      </c>
      <c r="C64" s="106" t="s">
        <v>170</v>
      </c>
    </row>
    <row r="66" spans="1:11" ht="12.75">
      <c r="A66" s="107">
        <v>1</v>
      </c>
      <c r="B66" s="108" t="s">
        <v>171</v>
      </c>
      <c r="C66" s="109" t="s">
        <v>172</v>
      </c>
      <c r="D66" s="110" t="s">
        <v>112</v>
      </c>
      <c r="E66" s="111">
        <v>94.512</v>
      </c>
      <c r="F66" s="112">
        <v>0.03036</v>
      </c>
      <c r="G66" s="113">
        <f>E66*F66</f>
        <v>2.86938432</v>
      </c>
      <c r="I66" s="115"/>
      <c r="J66" s="114"/>
      <c r="K66" s="115">
        <f>E66*J66</f>
        <v>0</v>
      </c>
    </row>
    <row r="67" spans="3:11" ht="12.75">
      <c r="C67" s="118" t="s">
        <v>173</v>
      </c>
      <c r="E67" s="111">
        <v>0</v>
      </c>
      <c r="G67" s="113"/>
      <c r="I67" s="115"/>
      <c r="K67" s="115"/>
    </row>
    <row r="68" spans="3:11" ht="12.75">
      <c r="C68" s="118" t="s">
        <v>174</v>
      </c>
      <c r="E68" s="111">
        <v>94.512</v>
      </c>
      <c r="G68" s="113"/>
      <c r="I68" s="115"/>
      <c r="K68" s="115"/>
    </row>
    <row r="69" spans="1:11" ht="12.75">
      <c r="A69" s="107">
        <v>2</v>
      </c>
      <c r="B69" s="108" t="s">
        <v>175</v>
      </c>
      <c r="C69" s="109" t="s">
        <v>176</v>
      </c>
      <c r="D69" s="110" t="s">
        <v>112</v>
      </c>
      <c r="E69" s="111">
        <v>8.64</v>
      </c>
      <c r="F69" s="112">
        <v>0.00469</v>
      </c>
      <c r="G69" s="113">
        <f>E69*F69</f>
        <v>0.0405216</v>
      </c>
      <c r="I69" s="115"/>
      <c r="J69" s="114"/>
      <c r="K69" s="115">
        <f>E69*J69</f>
        <v>0</v>
      </c>
    </row>
    <row r="70" spans="3:11" ht="12.75">
      <c r="C70" s="118" t="s">
        <v>177</v>
      </c>
      <c r="E70" s="111">
        <v>0</v>
      </c>
      <c r="G70" s="113"/>
      <c r="I70" s="115"/>
      <c r="K70" s="115"/>
    </row>
    <row r="71" spans="3:11" ht="12.75">
      <c r="C71" s="118" t="s">
        <v>178</v>
      </c>
      <c r="E71" s="111">
        <v>8.64</v>
      </c>
      <c r="G71" s="113"/>
      <c r="I71" s="115"/>
      <c r="K71" s="115"/>
    </row>
    <row r="72" spans="1:11" ht="12.75">
      <c r="A72" s="107">
        <v>3</v>
      </c>
      <c r="B72" s="108" t="s">
        <v>179</v>
      </c>
      <c r="C72" s="109" t="s">
        <v>180</v>
      </c>
      <c r="D72" s="110" t="s">
        <v>142</v>
      </c>
      <c r="E72" s="111">
        <v>1</v>
      </c>
      <c r="F72" s="112">
        <v>0.05607</v>
      </c>
      <c r="G72" s="113">
        <f>E72*F72</f>
        <v>0.05607</v>
      </c>
      <c r="I72" s="115"/>
      <c r="J72" s="114"/>
      <c r="K72" s="115">
        <f>E72*J72</f>
        <v>0</v>
      </c>
    </row>
    <row r="73" spans="1:11" ht="12.75">
      <c r="A73" s="125" t="s">
        <v>181</v>
      </c>
      <c r="B73" s="126" t="s">
        <v>182</v>
      </c>
      <c r="C73" s="109" t="s">
        <v>183</v>
      </c>
      <c r="D73" s="110" t="s">
        <v>184</v>
      </c>
      <c r="E73" s="111">
        <v>1</v>
      </c>
      <c r="F73" s="112">
        <v>0</v>
      </c>
      <c r="G73" s="113">
        <f>E73*F73</f>
        <v>0</v>
      </c>
      <c r="H73" s="114"/>
      <c r="I73" s="115">
        <f>E73*H73</f>
        <v>0</v>
      </c>
      <c r="K73" s="115"/>
    </row>
    <row r="74" spans="1:11" ht="12.75">
      <c r="A74" s="107">
        <v>4</v>
      </c>
      <c r="B74" s="108" t="s">
        <v>118</v>
      </c>
      <c r="C74" s="109" t="s">
        <v>119</v>
      </c>
      <c r="D74" s="110" t="s">
        <v>91</v>
      </c>
      <c r="E74" s="111">
        <v>0.141</v>
      </c>
      <c r="F74" s="112">
        <v>2.25634</v>
      </c>
      <c r="G74" s="113">
        <f>E74*F74</f>
        <v>0.31814393999999996</v>
      </c>
      <c r="I74" s="115"/>
      <c r="J74" s="114"/>
      <c r="K74" s="115">
        <f>E74*J74</f>
        <v>0</v>
      </c>
    </row>
    <row r="75" spans="3:11" ht="12.75">
      <c r="C75" s="118" t="s">
        <v>185</v>
      </c>
      <c r="E75" s="111">
        <v>0.140984</v>
      </c>
      <c r="G75" s="113"/>
      <c r="I75" s="115"/>
      <c r="K75" s="115"/>
    </row>
    <row r="76" spans="1:11" ht="12.75">
      <c r="A76" s="107">
        <v>5</v>
      </c>
      <c r="B76" s="108" t="s">
        <v>186</v>
      </c>
      <c r="C76" s="109" t="s">
        <v>187</v>
      </c>
      <c r="D76" s="110" t="s">
        <v>91</v>
      </c>
      <c r="E76" s="111">
        <v>0.141</v>
      </c>
      <c r="F76" s="112">
        <v>0.00252</v>
      </c>
      <c r="G76" s="113">
        <f>E76*F76</f>
        <v>0.00035532</v>
      </c>
      <c r="I76" s="115"/>
      <c r="J76" s="114"/>
      <c r="K76" s="115">
        <f>E76*J76</f>
        <v>0</v>
      </c>
    </row>
    <row r="77" spans="1:11" ht="12.75">
      <c r="A77" s="107">
        <v>6</v>
      </c>
      <c r="B77" s="108" t="s">
        <v>188</v>
      </c>
      <c r="C77" s="109" t="s">
        <v>189</v>
      </c>
      <c r="D77" s="110" t="s">
        <v>112</v>
      </c>
      <c r="E77" s="111">
        <v>9.5</v>
      </c>
      <c r="F77" s="112">
        <v>0.20802</v>
      </c>
      <c r="G77" s="113">
        <f>E77*F77</f>
        <v>1.9761900000000001</v>
      </c>
      <c r="I77" s="115"/>
      <c r="J77" s="114"/>
      <c r="K77" s="115">
        <f>E77*J77</f>
        <v>0</v>
      </c>
    </row>
    <row r="78" spans="3:11" ht="12.75">
      <c r="C78" s="118" t="s">
        <v>190</v>
      </c>
      <c r="E78" s="111">
        <v>9.5</v>
      </c>
      <c r="G78" s="113"/>
      <c r="I78" s="115"/>
      <c r="K78" s="115"/>
    </row>
    <row r="79" spans="1:11" ht="12.75">
      <c r="A79" s="107">
        <v>7</v>
      </c>
      <c r="B79" s="108" t="s">
        <v>191</v>
      </c>
      <c r="C79" s="109" t="s">
        <v>192</v>
      </c>
      <c r="D79" s="110" t="s">
        <v>112</v>
      </c>
      <c r="E79" s="111">
        <v>2.5</v>
      </c>
      <c r="F79" s="112">
        <v>0.26952</v>
      </c>
      <c r="G79" s="113">
        <f>E79*F79</f>
        <v>0.6738</v>
      </c>
      <c r="I79" s="115"/>
      <c r="J79" s="114"/>
      <c r="K79" s="115">
        <f>E79*J79</f>
        <v>0</v>
      </c>
    </row>
    <row r="80" spans="1:11" ht="12.75">
      <c r="A80" s="107">
        <v>8</v>
      </c>
      <c r="B80" s="108" t="s">
        <v>126</v>
      </c>
      <c r="C80" s="109" t="s">
        <v>127</v>
      </c>
      <c r="D80" s="110" t="s">
        <v>91</v>
      </c>
      <c r="E80" s="111">
        <v>0.75</v>
      </c>
      <c r="F80" s="112">
        <v>2.16</v>
      </c>
      <c r="G80" s="113">
        <f>E80*F80</f>
        <v>1.62</v>
      </c>
      <c r="I80" s="115"/>
      <c r="J80" s="114"/>
      <c r="K80" s="115">
        <f>E80*J80</f>
        <v>0</v>
      </c>
    </row>
    <row r="81" spans="3:11" ht="12.75">
      <c r="C81" s="118" t="s">
        <v>193</v>
      </c>
      <c r="E81" s="111">
        <v>0.75</v>
      </c>
      <c r="G81" s="113"/>
      <c r="I81" s="115"/>
      <c r="K81" s="115"/>
    </row>
    <row r="82" spans="1:11" ht="12.75">
      <c r="A82" s="107">
        <v>9</v>
      </c>
      <c r="B82" s="108" t="s">
        <v>194</v>
      </c>
      <c r="C82" s="109" t="s">
        <v>195</v>
      </c>
      <c r="D82" s="110" t="s">
        <v>142</v>
      </c>
      <c r="E82" s="111">
        <v>3</v>
      </c>
      <c r="F82" s="112">
        <v>0</v>
      </c>
      <c r="G82" s="113">
        <f>E82*F82</f>
        <v>0</v>
      </c>
      <c r="I82" s="115"/>
      <c r="J82" s="114"/>
      <c r="K82" s="115">
        <f>E82*J82</f>
        <v>0</v>
      </c>
    </row>
    <row r="83" spans="1:11" ht="12.75">
      <c r="A83" s="125" t="s">
        <v>196</v>
      </c>
      <c r="B83" s="126" t="s">
        <v>182</v>
      </c>
      <c r="C83" s="109" t="s">
        <v>197</v>
      </c>
      <c r="D83" s="110" t="s">
        <v>184</v>
      </c>
      <c r="E83" s="111">
        <v>2</v>
      </c>
      <c r="F83" s="112">
        <v>0</v>
      </c>
      <c r="G83" s="113">
        <f>E83*F83</f>
        <v>0</v>
      </c>
      <c r="H83" s="114"/>
      <c r="I83" s="115">
        <f>E83*H83</f>
        <v>0</v>
      </c>
      <c r="K83" s="115"/>
    </row>
    <row r="84" spans="1:11" ht="12.75">
      <c r="A84" s="125" t="s">
        <v>198</v>
      </c>
      <c r="B84" s="126" t="s">
        <v>182</v>
      </c>
      <c r="C84" s="109" t="s">
        <v>199</v>
      </c>
      <c r="D84" s="110" t="s">
        <v>184</v>
      </c>
      <c r="E84" s="111">
        <v>1</v>
      </c>
      <c r="F84" s="112">
        <v>0</v>
      </c>
      <c r="G84" s="113">
        <f>E84*F84</f>
        <v>0</v>
      </c>
      <c r="H84" s="114"/>
      <c r="I84" s="115">
        <f>E84*H84</f>
        <v>0</v>
      </c>
      <c r="K84" s="115"/>
    </row>
    <row r="86" spans="2:3" ht="15">
      <c r="B86" s="106" t="s">
        <v>200</v>
      </c>
      <c r="C86" s="106" t="s">
        <v>201</v>
      </c>
    </row>
    <row r="88" spans="1:11" ht="12.75">
      <c r="A88" s="107">
        <v>1</v>
      </c>
      <c r="B88" s="108" t="s">
        <v>202</v>
      </c>
      <c r="C88" s="109" t="s">
        <v>203</v>
      </c>
      <c r="D88" s="110" t="s">
        <v>112</v>
      </c>
      <c r="E88" s="111">
        <v>59.69</v>
      </c>
      <c r="F88" s="112">
        <v>0</v>
      </c>
      <c r="G88" s="113">
        <f>E88*F88</f>
        <v>0</v>
      </c>
      <c r="I88" s="115"/>
      <c r="J88" s="114"/>
      <c r="K88" s="115">
        <f>E88*J88</f>
        <v>0</v>
      </c>
    </row>
    <row r="89" spans="3:11" ht="12.75">
      <c r="C89" s="118" t="s">
        <v>204</v>
      </c>
      <c r="E89" s="111">
        <v>59.69</v>
      </c>
      <c r="G89" s="113"/>
      <c r="I89" s="115"/>
      <c r="K89" s="115"/>
    </row>
    <row r="90" spans="1:11" ht="12.75">
      <c r="A90" s="107">
        <v>2</v>
      </c>
      <c r="B90" s="108" t="s">
        <v>205</v>
      </c>
      <c r="C90" s="109" t="s">
        <v>206</v>
      </c>
      <c r="D90" s="110" t="s">
        <v>112</v>
      </c>
      <c r="E90" s="111">
        <v>59.69</v>
      </c>
      <c r="F90" s="112">
        <v>0.0004</v>
      </c>
      <c r="G90" s="113">
        <f>E90*F90</f>
        <v>0.023876</v>
      </c>
      <c r="I90" s="115"/>
      <c r="J90" s="114"/>
      <c r="K90" s="115">
        <f>E90*J90</f>
        <v>0</v>
      </c>
    </row>
    <row r="91" spans="1:11" ht="12.75">
      <c r="A91" s="125" t="s">
        <v>207</v>
      </c>
      <c r="B91" s="126" t="s">
        <v>182</v>
      </c>
      <c r="C91" s="109" t="s">
        <v>208</v>
      </c>
      <c r="D91" s="110" t="s">
        <v>209</v>
      </c>
      <c r="E91" s="111">
        <v>15</v>
      </c>
      <c r="F91" s="112">
        <v>0</v>
      </c>
      <c r="G91" s="113">
        <f>E91*F91</f>
        <v>0</v>
      </c>
      <c r="H91" s="114"/>
      <c r="I91" s="115">
        <f>E91*H91</f>
        <v>0</v>
      </c>
      <c r="K91" s="115"/>
    </row>
    <row r="92" spans="1:11" ht="12.75">
      <c r="A92" s="125" t="s">
        <v>210</v>
      </c>
      <c r="B92" s="126" t="s">
        <v>182</v>
      </c>
      <c r="C92" s="109" t="s">
        <v>211</v>
      </c>
      <c r="D92" s="110" t="s">
        <v>112</v>
      </c>
      <c r="E92" s="111">
        <v>66</v>
      </c>
      <c r="F92" s="112">
        <v>0</v>
      </c>
      <c r="G92" s="113">
        <f>E92*F92</f>
        <v>0</v>
      </c>
      <c r="H92" s="114"/>
      <c r="I92" s="115">
        <f>E92*H92</f>
        <v>0</v>
      </c>
      <c r="K92" s="115"/>
    </row>
    <row r="93" spans="1:11" ht="12.75">
      <c r="A93" s="107">
        <v>3</v>
      </c>
      <c r="B93" s="108" t="s">
        <v>212</v>
      </c>
      <c r="C93" s="109" t="s">
        <v>213</v>
      </c>
      <c r="D93" s="110" t="s">
        <v>214</v>
      </c>
      <c r="E93" s="111">
        <v>3.05</v>
      </c>
      <c r="F93" s="112">
        <v>0</v>
      </c>
      <c r="G93" s="113">
        <f>E93*F93</f>
        <v>0</v>
      </c>
      <c r="I93" s="115"/>
      <c r="J93" s="114"/>
      <c r="K93" s="115">
        <f>E93*J93</f>
        <v>0</v>
      </c>
    </row>
    <row r="95" spans="2:3" ht="15">
      <c r="B95" s="106" t="s">
        <v>215</v>
      </c>
      <c r="C95" s="106" t="s">
        <v>216</v>
      </c>
    </row>
    <row r="97" spans="1:11" ht="12.75">
      <c r="A97" s="107">
        <v>1</v>
      </c>
      <c r="B97" s="108" t="s">
        <v>217</v>
      </c>
      <c r="C97" s="109" t="s">
        <v>218</v>
      </c>
      <c r="D97" s="110" t="s">
        <v>112</v>
      </c>
      <c r="E97" s="111">
        <v>84.28</v>
      </c>
      <c r="F97" s="112">
        <v>0.00088</v>
      </c>
      <c r="G97" s="113">
        <f>E97*F97</f>
        <v>0.07416640000000001</v>
      </c>
      <c r="I97" s="115"/>
      <c r="J97" s="114"/>
      <c r="K97" s="115">
        <f>E97*J97</f>
        <v>0</v>
      </c>
    </row>
    <row r="98" spans="3:11" ht="12.75">
      <c r="C98" s="118" t="s">
        <v>219</v>
      </c>
      <c r="E98" s="111">
        <v>84.28</v>
      </c>
      <c r="G98" s="113"/>
      <c r="I98" s="115"/>
      <c r="K98" s="115"/>
    </row>
    <row r="99" spans="1:11" ht="12.75">
      <c r="A99" s="125" t="s">
        <v>149</v>
      </c>
      <c r="B99" s="126" t="s">
        <v>182</v>
      </c>
      <c r="C99" s="109" t="s">
        <v>220</v>
      </c>
      <c r="D99" s="110" t="s">
        <v>112</v>
      </c>
      <c r="E99" s="111">
        <v>46</v>
      </c>
      <c r="F99" s="112">
        <v>0</v>
      </c>
      <c r="G99" s="113">
        <f>E99*F99</f>
        <v>0</v>
      </c>
      <c r="H99" s="114"/>
      <c r="I99" s="115">
        <f>E99*H99</f>
        <v>0</v>
      </c>
      <c r="K99" s="115"/>
    </row>
    <row r="100" spans="1:11" ht="12.75">
      <c r="A100" s="125" t="s">
        <v>221</v>
      </c>
      <c r="B100" s="126" t="s">
        <v>182</v>
      </c>
      <c r="C100" s="109" t="s">
        <v>222</v>
      </c>
      <c r="D100" s="110" t="s">
        <v>112</v>
      </c>
      <c r="E100" s="111">
        <v>46</v>
      </c>
      <c r="F100" s="112">
        <v>0</v>
      </c>
      <c r="G100" s="113">
        <f>E100*F100</f>
        <v>0</v>
      </c>
      <c r="H100" s="114"/>
      <c r="I100" s="115">
        <f>E100*H100</f>
        <v>0</v>
      </c>
      <c r="K100" s="115"/>
    </row>
    <row r="101" spans="1:11" ht="12.75">
      <c r="A101" s="107">
        <v>2</v>
      </c>
      <c r="B101" s="108" t="s">
        <v>223</v>
      </c>
      <c r="C101" s="109" t="s">
        <v>224</v>
      </c>
      <c r="D101" s="110" t="s">
        <v>214</v>
      </c>
      <c r="E101" s="111">
        <v>2.71</v>
      </c>
      <c r="F101" s="112">
        <v>0</v>
      </c>
      <c r="G101" s="113">
        <f>E101*F101</f>
        <v>0</v>
      </c>
      <c r="I101" s="115"/>
      <c r="J101" s="114"/>
      <c r="K101" s="115">
        <f>E101*J101</f>
        <v>0</v>
      </c>
    </row>
    <row r="103" spans="2:3" ht="15">
      <c r="B103" s="106" t="s">
        <v>225</v>
      </c>
      <c r="C103" s="106" t="s">
        <v>226</v>
      </c>
    </row>
    <row r="105" spans="1:11" ht="12.75">
      <c r="A105" s="107">
        <v>1</v>
      </c>
      <c r="B105" s="108" t="s">
        <v>227</v>
      </c>
      <c r="C105" s="109" t="s">
        <v>228</v>
      </c>
      <c r="D105" s="110" t="s">
        <v>112</v>
      </c>
      <c r="E105" s="111">
        <v>84.28</v>
      </c>
      <c r="F105" s="112">
        <v>0.0001</v>
      </c>
      <c r="G105" s="113">
        <f>E105*F105</f>
        <v>0.008428</v>
      </c>
      <c r="I105" s="115"/>
      <c r="J105" s="114"/>
      <c r="K105" s="115">
        <f>E105*J105</f>
        <v>0</v>
      </c>
    </row>
    <row r="106" spans="3:11" ht="12.75">
      <c r="C106" s="118" t="s">
        <v>219</v>
      </c>
      <c r="E106" s="111">
        <v>84.28</v>
      </c>
      <c r="G106" s="113"/>
      <c r="I106" s="115"/>
      <c r="K106" s="115"/>
    </row>
    <row r="107" spans="1:11" ht="12.75">
      <c r="A107" s="125" t="s">
        <v>149</v>
      </c>
      <c r="B107" s="126" t="s">
        <v>182</v>
      </c>
      <c r="C107" s="109" t="s">
        <v>229</v>
      </c>
      <c r="D107" s="110" t="s">
        <v>112</v>
      </c>
      <c r="E107" s="111">
        <v>44</v>
      </c>
      <c r="F107" s="112">
        <v>0</v>
      </c>
      <c r="G107" s="113">
        <f>E107*F107</f>
        <v>0</v>
      </c>
      <c r="H107" s="114"/>
      <c r="I107" s="115">
        <f>E107*H107</f>
        <v>0</v>
      </c>
      <c r="K107" s="115"/>
    </row>
    <row r="108" spans="1:11" ht="12.75">
      <c r="A108" s="125" t="s">
        <v>221</v>
      </c>
      <c r="B108" s="126" t="s">
        <v>182</v>
      </c>
      <c r="C108" s="109" t="s">
        <v>230</v>
      </c>
      <c r="D108" s="110" t="s">
        <v>112</v>
      </c>
      <c r="E108" s="111">
        <v>44</v>
      </c>
      <c r="F108" s="112">
        <v>0</v>
      </c>
      <c r="G108" s="113">
        <f>E108*F108</f>
        <v>0</v>
      </c>
      <c r="H108" s="114"/>
      <c r="I108" s="115">
        <f>E108*H108</f>
        <v>0</v>
      </c>
      <c r="K108" s="115"/>
    </row>
    <row r="109" spans="1:11" ht="12.75">
      <c r="A109" s="107">
        <v>2</v>
      </c>
      <c r="B109" s="108" t="s">
        <v>231</v>
      </c>
      <c r="C109" s="109" t="s">
        <v>232</v>
      </c>
      <c r="D109" s="110" t="s">
        <v>112</v>
      </c>
      <c r="E109" s="111">
        <v>42.14</v>
      </c>
      <c r="F109" s="112">
        <v>0.00155</v>
      </c>
      <c r="G109" s="113">
        <f>E109*F109</f>
        <v>0.065317</v>
      </c>
      <c r="I109" s="115"/>
      <c r="J109" s="114"/>
      <c r="K109" s="115">
        <f>E109*J109</f>
        <v>0</v>
      </c>
    </row>
    <row r="110" spans="1:11" ht="12.75">
      <c r="A110" s="107">
        <v>3</v>
      </c>
      <c r="B110" s="108" t="s">
        <v>233</v>
      </c>
      <c r="C110" s="109" t="s">
        <v>234</v>
      </c>
      <c r="D110" s="110" t="s">
        <v>112</v>
      </c>
      <c r="E110" s="111">
        <v>4.32</v>
      </c>
      <c r="F110" s="112">
        <v>0.0003</v>
      </c>
      <c r="G110" s="113">
        <f>E110*F110</f>
        <v>0.001296</v>
      </c>
      <c r="I110" s="115"/>
      <c r="J110" s="114"/>
      <c r="K110" s="115">
        <f>E110*J110</f>
        <v>0</v>
      </c>
    </row>
    <row r="111" spans="3:11" ht="12.75">
      <c r="C111" s="118" t="s">
        <v>177</v>
      </c>
      <c r="E111" s="111">
        <v>0</v>
      </c>
      <c r="G111" s="113"/>
      <c r="I111" s="115"/>
      <c r="K111" s="115"/>
    </row>
    <row r="112" spans="3:11" ht="12.75">
      <c r="C112" s="118" t="s">
        <v>235</v>
      </c>
      <c r="E112" s="111">
        <v>4.32</v>
      </c>
      <c r="G112" s="113"/>
      <c r="I112" s="115"/>
      <c r="K112" s="115"/>
    </row>
    <row r="113" spans="1:11" ht="12.75">
      <c r="A113" s="125" t="s">
        <v>181</v>
      </c>
      <c r="B113" s="126" t="s">
        <v>182</v>
      </c>
      <c r="C113" s="109" t="s">
        <v>236</v>
      </c>
      <c r="D113" s="110" t="s">
        <v>112</v>
      </c>
      <c r="E113" s="111">
        <v>5</v>
      </c>
      <c r="F113" s="112">
        <v>0</v>
      </c>
      <c r="G113" s="113">
        <f>E113*F113</f>
        <v>0</v>
      </c>
      <c r="H113" s="114"/>
      <c r="I113" s="115">
        <f>E113*H113</f>
        <v>0</v>
      </c>
      <c r="K113" s="115"/>
    </row>
    <row r="114" spans="1:11" ht="12.75">
      <c r="A114" s="107">
        <v>4</v>
      </c>
      <c r="B114" s="108" t="s">
        <v>237</v>
      </c>
      <c r="C114" s="109" t="s">
        <v>238</v>
      </c>
      <c r="D114" s="110" t="s">
        <v>214</v>
      </c>
      <c r="E114" s="111">
        <v>1.77</v>
      </c>
      <c r="F114" s="112">
        <v>0</v>
      </c>
      <c r="G114" s="113">
        <f>E114*F114</f>
        <v>0</v>
      </c>
      <c r="I114" s="115"/>
      <c r="J114" s="114"/>
      <c r="K114" s="115">
        <f>E114*J114</f>
        <v>0</v>
      </c>
    </row>
    <row r="116" spans="2:3" ht="15">
      <c r="B116" s="106" t="s">
        <v>239</v>
      </c>
      <c r="C116" s="106" t="s">
        <v>240</v>
      </c>
    </row>
    <row r="118" spans="1:11" ht="12.75">
      <c r="A118" s="107">
        <v>1</v>
      </c>
      <c r="B118" s="108" t="s">
        <v>241</v>
      </c>
      <c r="C118" s="109" t="s">
        <v>242</v>
      </c>
      <c r="D118" s="110" t="s">
        <v>131</v>
      </c>
      <c r="E118" s="111">
        <v>6</v>
      </c>
      <c r="F118" s="112">
        <v>0.02116</v>
      </c>
      <c r="G118" s="113">
        <f>E118*F118</f>
        <v>0.12696000000000002</v>
      </c>
      <c r="I118" s="115"/>
      <c r="J118" s="114"/>
      <c r="K118" s="115">
        <f>E118*J118</f>
        <v>0</v>
      </c>
    </row>
    <row r="119" spans="1:11" ht="12.75">
      <c r="A119" s="107">
        <v>2</v>
      </c>
      <c r="B119" s="108" t="s">
        <v>243</v>
      </c>
      <c r="C119" s="109" t="s">
        <v>244</v>
      </c>
      <c r="D119" s="110" t="s">
        <v>131</v>
      </c>
      <c r="E119" s="111">
        <v>1</v>
      </c>
      <c r="F119" s="112">
        <v>0.0212</v>
      </c>
      <c r="G119" s="113">
        <f>E119*F119</f>
        <v>0.0212</v>
      </c>
      <c r="I119" s="115"/>
      <c r="J119" s="114"/>
      <c r="K119" s="115">
        <f>E119*J119</f>
        <v>0</v>
      </c>
    </row>
    <row r="120" spans="1:11" ht="12.75">
      <c r="A120" s="107">
        <v>3</v>
      </c>
      <c r="B120" s="108" t="s">
        <v>245</v>
      </c>
      <c r="C120" s="109" t="s">
        <v>246</v>
      </c>
      <c r="D120" s="110" t="s">
        <v>142</v>
      </c>
      <c r="E120" s="111">
        <v>1</v>
      </c>
      <c r="F120" s="112">
        <v>0.00369</v>
      </c>
      <c r="G120" s="113">
        <f>E120*F120</f>
        <v>0.00369</v>
      </c>
      <c r="I120" s="115"/>
      <c r="J120" s="114"/>
      <c r="K120" s="115">
        <f>E120*J120</f>
        <v>0</v>
      </c>
    </row>
    <row r="121" spans="1:11" ht="12.75">
      <c r="A121" s="107">
        <v>4</v>
      </c>
      <c r="B121" s="108" t="s">
        <v>247</v>
      </c>
      <c r="C121" s="109" t="s">
        <v>248</v>
      </c>
      <c r="D121" s="110" t="s">
        <v>214</v>
      </c>
      <c r="E121" s="111">
        <v>1.68</v>
      </c>
      <c r="F121" s="112">
        <v>0</v>
      </c>
      <c r="G121" s="113">
        <f>E121*F121</f>
        <v>0</v>
      </c>
      <c r="I121" s="115"/>
      <c r="J121" s="114"/>
      <c r="K121" s="115">
        <f>E121*J121</f>
        <v>0</v>
      </c>
    </row>
    <row r="123" spans="2:3" ht="15">
      <c r="B123" s="106" t="s">
        <v>249</v>
      </c>
      <c r="C123" s="106" t="s">
        <v>250</v>
      </c>
    </row>
    <row r="125" spans="1:11" ht="12.75">
      <c r="A125" s="107">
        <v>1</v>
      </c>
      <c r="B125" s="108" t="s">
        <v>251</v>
      </c>
      <c r="C125" s="109" t="s">
        <v>252</v>
      </c>
      <c r="D125" s="110" t="s">
        <v>112</v>
      </c>
      <c r="E125" s="111">
        <v>8.64</v>
      </c>
      <c r="F125" s="112">
        <v>0.00948</v>
      </c>
      <c r="G125" s="113">
        <f>E125*F125</f>
        <v>0.08190720000000001</v>
      </c>
      <c r="I125" s="115"/>
      <c r="J125" s="114"/>
      <c r="K125" s="115">
        <f>E125*J125</f>
        <v>0</v>
      </c>
    </row>
    <row r="126" spans="3:11" ht="12.75">
      <c r="C126" s="118" t="s">
        <v>177</v>
      </c>
      <c r="E126" s="111">
        <v>0</v>
      </c>
      <c r="G126" s="113"/>
      <c r="I126" s="115"/>
      <c r="K126" s="115"/>
    </row>
    <row r="127" spans="3:11" ht="12.75">
      <c r="C127" s="118" t="s">
        <v>178</v>
      </c>
      <c r="E127" s="111">
        <v>8.64</v>
      </c>
      <c r="G127" s="113"/>
      <c r="I127" s="115"/>
      <c r="K127" s="115"/>
    </row>
    <row r="128" spans="1:11" ht="12.75">
      <c r="A128" s="107">
        <v>2</v>
      </c>
      <c r="B128" s="108" t="s">
        <v>253</v>
      </c>
      <c r="C128" s="109" t="s">
        <v>254</v>
      </c>
      <c r="D128" s="110" t="s">
        <v>112</v>
      </c>
      <c r="E128" s="111">
        <v>4.32</v>
      </c>
      <c r="F128" s="112">
        <v>0.0002</v>
      </c>
      <c r="G128" s="113">
        <f>E128*F128</f>
        <v>0.0008640000000000001</v>
      </c>
      <c r="I128" s="115"/>
      <c r="J128" s="114"/>
      <c r="K128" s="115">
        <f>E128*J128</f>
        <v>0</v>
      </c>
    </row>
    <row r="129" spans="3:11" ht="12.75">
      <c r="C129" s="118" t="s">
        <v>235</v>
      </c>
      <c r="E129" s="111">
        <v>4.32</v>
      </c>
      <c r="G129" s="113"/>
      <c r="I129" s="115"/>
      <c r="K129" s="115"/>
    </row>
    <row r="130" spans="1:11" ht="12.75">
      <c r="A130" s="107">
        <v>3</v>
      </c>
      <c r="B130" s="108" t="s">
        <v>255</v>
      </c>
      <c r="C130" s="109" t="s">
        <v>256</v>
      </c>
      <c r="D130" s="110" t="s">
        <v>112</v>
      </c>
      <c r="E130" s="111">
        <v>56.33</v>
      </c>
      <c r="F130" s="112">
        <v>0.0226</v>
      </c>
      <c r="G130" s="113">
        <f>E130*F130</f>
        <v>1.2730579999999998</v>
      </c>
      <c r="I130" s="115"/>
      <c r="J130" s="114"/>
      <c r="K130" s="115">
        <f>E130*J130</f>
        <v>0</v>
      </c>
    </row>
    <row r="131" spans="3:11" ht="12.75">
      <c r="C131" s="118" t="s">
        <v>257</v>
      </c>
      <c r="E131" s="111">
        <v>56.33</v>
      </c>
      <c r="G131" s="113"/>
      <c r="I131" s="115"/>
      <c r="K131" s="115"/>
    </row>
    <row r="132" spans="1:11" ht="12.75">
      <c r="A132" s="107">
        <v>4</v>
      </c>
      <c r="B132" s="108" t="s">
        <v>258</v>
      </c>
      <c r="C132" s="109" t="s">
        <v>259</v>
      </c>
      <c r="D132" s="110" t="s">
        <v>214</v>
      </c>
      <c r="E132" s="111">
        <v>5.58</v>
      </c>
      <c r="F132" s="112">
        <v>0</v>
      </c>
      <c r="G132" s="113">
        <f>E132*F132</f>
        <v>0</v>
      </c>
      <c r="I132" s="115"/>
      <c r="J132" s="114"/>
      <c r="K132" s="115">
        <f>E132*J132</f>
        <v>0</v>
      </c>
    </row>
    <row r="134" spans="2:3" ht="15">
      <c r="B134" s="106" t="s">
        <v>260</v>
      </c>
      <c r="C134" s="106" t="s">
        <v>261</v>
      </c>
    </row>
    <row r="136" spans="1:11" ht="12.75">
      <c r="A136" s="107">
        <v>1</v>
      </c>
      <c r="B136" s="108" t="s">
        <v>262</v>
      </c>
      <c r="C136" s="109" t="s">
        <v>263</v>
      </c>
      <c r="D136" s="110" t="s">
        <v>131</v>
      </c>
      <c r="E136" s="111">
        <v>11.1</v>
      </c>
      <c r="F136" s="112">
        <v>0.00163</v>
      </c>
      <c r="G136" s="113">
        <f>E136*F136</f>
        <v>0.018092999999999998</v>
      </c>
      <c r="I136" s="115"/>
      <c r="J136" s="114"/>
      <c r="K136" s="115">
        <f>E136*J136</f>
        <v>0</v>
      </c>
    </row>
    <row r="137" spans="1:11" ht="12.75">
      <c r="A137" s="107">
        <v>2</v>
      </c>
      <c r="B137" s="108" t="s">
        <v>264</v>
      </c>
      <c r="C137" s="109" t="s">
        <v>265</v>
      </c>
      <c r="D137" s="110" t="s">
        <v>131</v>
      </c>
      <c r="E137" s="111">
        <v>20</v>
      </c>
      <c r="F137" s="112">
        <v>0.00254</v>
      </c>
      <c r="G137" s="113">
        <f>E137*F137</f>
        <v>0.050800000000000005</v>
      </c>
      <c r="I137" s="115"/>
      <c r="J137" s="114"/>
      <c r="K137" s="115">
        <f>E137*J137</f>
        <v>0</v>
      </c>
    </row>
    <row r="138" spans="1:11" ht="12.75">
      <c r="A138" s="107">
        <v>3</v>
      </c>
      <c r="B138" s="108" t="s">
        <v>266</v>
      </c>
      <c r="C138" s="109" t="s">
        <v>267</v>
      </c>
      <c r="D138" s="110" t="s">
        <v>131</v>
      </c>
      <c r="E138" s="111">
        <v>8.6</v>
      </c>
      <c r="F138" s="112">
        <v>0.00226</v>
      </c>
      <c r="G138" s="113">
        <f>E138*F138</f>
        <v>0.019436</v>
      </c>
      <c r="I138" s="115"/>
      <c r="J138" s="114"/>
      <c r="K138" s="115">
        <f>E138*J138</f>
        <v>0</v>
      </c>
    </row>
    <row r="139" spans="1:11" ht="12.75">
      <c r="A139" s="107">
        <v>4</v>
      </c>
      <c r="B139" s="108" t="s">
        <v>268</v>
      </c>
      <c r="C139" s="109" t="s">
        <v>269</v>
      </c>
      <c r="D139" s="110" t="s">
        <v>131</v>
      </c>
      <c r="E139" s="111">
        <v>8</v>
      </c>
      <c r="F139" s="112">
        <v>0.00391</v>
      </c>
      <c r="G139" s="113">
        <f>E139*F139</f>
        <v>0.03128</v>
      </c>
      <c r="I139" s="115"/>
      <c r="J139" s="114"/>
      <c r="K139" s="115">
        <f>E139*J139</f>
        <v>0</v>
      </c>
    </row>
    <row r="140" spans="1:11" ht="12.75">
      <c r="A140" s="107">
        <v>5</v>
      </c>
      <c r="B140" s="108" t="s">
        <v>270</v>
      </c>
      <c r="C140" s="109" t="s">
        <v>271</v>
      </c>
      <c r="D140" s="110" t="s">
        <v>214</v>
      </c>
      <c r="E140" s="111">
        <v>1.52</v>
      </c>
      <c r="F140" s="112">
        <v>0</v>
      </c>
      <c r="G140" s="113">
        <f>E140*F140</f>
        <v>0</v>
      </c>
      <c r="I140" s="115"/>
      <c r="J140" s="114"/>
      <c r="K140" s="115">
        <f>E140*J140</f>
        <v>0</v>
      </c>
    </row>
    <row r="142" spans="2:3" ht="15">
      <c r="B142" s="106" t="s">
        <v>272</v>
      </c>
      <c r="C142" s="106" t="s">
        <v>273</v>
      </c>
    </row>
    <row r="144" spans="1:11" ht="12.75">
      <c r="A144" s="107">
        <v>1</v>
      </c>
      <c r="B144" s="108" t="s">
        <v>274</v>
      </c>
      <c r="C144" s="109" t="s">
        <v>275</v>
      </c>
      <c r="D144" s="110" t="s">
        <v>142</v>
      </c>
      <c r="E144" s="111">
        <v>1</v>
      </c>
      <c r="F144" s="112">
        <v>0</v>
      </c>
      <c r="G144" s="113">
        <f>E144*F144</f>
        <v>0</v>
      </c>
      <c r="I144" s="115"/>
      <c r="J144" s="114"/>
      <c r="K144" s="115">
        <f>E144*J144</f>
        <v>0</v>
      </c>
    </row>
    <row r="145" spans="1:11" ht="12.75">
      <c r="A145" s="125" t="s">
        <v>149</v>
      </c>
      <c r="B145" s="126" t="s">
        <v>182</v>
      </c>
      <c r="C145" s="109" t="s">
        <v>276</v>
      </c>
      <c r="D145" s="110" t="s">
        <v>184</v>
      </c>
      <c r="E145" s="111">
        <v>1</v>
      </c>
      <c r="F145" s="112">
        <v>0</v>
      </c>
      <c r="G145" s="113">
        <f>E145*F145</f>
        <v>0</v>
      </c>
      <c r="H145" s="114"/>
      <c r="I145" s="115">
        <f>E145*H145</f>
        <v>0</v>
      </c>
      <c r="K145" s="115"/>
    </row>
    <row r="146" spans="1:11" ht="12.75">
      <c r="A146" s="107">
        <v>2</v>
      </c>
      <c r="B146" s="108" t="s">
        <v>277</v>
      </c>
      <c r="C146" s="109" t="s">
        <v>278</v>
      </c>
      <c r="D146" s="110" t="s">
        <v>142</v>
      </c>
      <c r="E146" s="111">
        <v>1</v>
      </c>
      <c r="F146" s="112">
        <v>0</v>
      </c>
      <c r="G146" s="113">
        <f>E146*F146</f>
        <v>0</v>
      </c>
      <c r="I146" s="115"/>
      <c r="J146" s="114"/>
      <c r="K146" s="115">
        <f>E146*J146</f>
        <v>0</v>
      </c>
    </row>
    <row r="147" spans="1:11" ht="12.75">
      <c r="A147" s="125" t="s">
        <v>207</v>
      </c>
      <c r="B147" s="126" t="s">
        <v>182</v>
      </c>
      <c r="C147" s="109" t="s">
        <v>279</v>
      </c>
      <c r="D147" s="110" t="s">
        <v>184</v>
      </c>
      <c r="E147" s="111">
        <v>1</v>
      </c>
      <c r="F147" s="112">
        <v>0</v>
      </c>
      <c r="G147" s="113">
        <f>E147*F147</f>
        <v>0</v>
      </c>
      <c r="H147" s="114"/>
      <c r="I147" s="115">
        <f>E147*H147</f>
        <v>0</v>
      </c>
      <c r="K147" s="115"/>
    </row>
    <row r="148" spans="1:11" ht="12.75">
      <c r="A148" s="107">
        <v>3</v>
      </c>
      <c r="B148" s="108" t="s">
        <v>280</v>
      </c>
      <c r="C148" s="109" t="s">
        <v>281</v>
      </c>
      <c r="D148" s="110" t="s">
        <v>214</v>
      </c>
      <c r="E148" s="111">
        <v>1.35</v>
      </c>
      <c r="F148" s="112">
        <v>0</v>
      </c>
      <c r="G148" s="113">
        <f>E148*F148</f>
        <v>0</v>
      </c>
      <c r="I148" s="115"/>
      <c r="J148" s="114"/>
      <c r="K148" s="115">
        <f>E148*J148</f>
        <v>0</v>
      </c>
    </row>
    <row r="150" spans="2:3" ht="15">
      <c r="B150" s="106" t="s">
        <v>282</v>
      </c>
      <c r="C150" s="106" t="s">
        <v>283</v>
      </c>
    </row>
    <row r="152" spans="1:11" ht="12.75">
      <c r="A152" s="107">
        <v>1</v>
      </c>
      <c r="B152" s="108" t="s">
        <v>284</v>
      </c>
      <c r="C152" s="109" t="s">
        <v>285</v>
      </c>
      <c r="D152" s="110" t="s">
        <v>112</v>
      </c>
      <c r="E152" s="111">
        <v>88.2</v>
      </c>
      <c r="F152" s="112">
        <v>0.00295</v>
      </c>
      <c r="G152" s="113">
        <f>E152*F152</f>
        <v>0.26019</v>
      </c>
      <c r="I152" s="115"/>
      <c r="J152" s="114"/>
      <c r="K152" s="115">
        <f>E152*J152</f>
        <v>0</v>
      </c>
    </row>
    <row r="153" spans="3:11" ht="12.75">
      <c r="C153" s="118" t="s">
        <v>286</v>
      </c>
      <c r="E153" s="111">
        <v>88.2</v>
      </c>
      <c r="G153" s="113"/>
      <c r="I153" s="115"/>
      <c r="K153" s="115"/>
    </row>
    <row r="154" spans="1:11" ht="12.75">
      <c r="A154" s="125" t="s">
        <v>149</v>
      </c>
      <c r="B154" s="126" t="s">
        <v>182</v>
      </c>
      <c r="C154" s="109" t="s">
        <v>287</v>
      </c>
      <c r="D154" s="110" t="s">
        <v>112</v>
      </c>
      <c r="E154" s="111">
        <v>91</v>
      </c>
      <c r="F154" s="112">
        <v>0</v>
      </c>
      <c r="G154" s="113">
        <f>E154*F154</f>
        <v>0</v>
      </c>
      <c r="H154" s="114"/>
      <c r="I154" s="115">
        <f>E154*H154</f>
        <v>0</v>
      </c>
      <c r="K154" s="115"/>
    </row>
    <row r="155" spans="1:11" ht="12.75">
      <c r="A155" s="107">
        <v>2</v>
      </c>
      <c r="B155" s="108" t="s">
        <v>288</v>
      </c>
      <c r="C155" s="109" t="s">
        <v>289</v>
      </c>
      <c r="D155" s="110" t="s">
        <v>112</v>
      </c>
      <c r="E155" s="111">
        <v>88.2</v>
      </c>
      <c r="F155" s="112">
        <v>0.0003</v>
      </c>
      <c r="G155" s="113">
        <f>E155*F155</f>
        <v>0.026459999999999997</v>
      </c>
      <c r="I155" s="115"/>
      <c r="J155" s="114"/>
      <c r="K155" s="115">
        <f>E155*J155</f>
        <v>0</v>
      </c>
    </row>
    <row r="156" spans="1:11" ht="12.75">
      <c r="A156" s="107">
        <v>3</v>
      </c>
      <c r="B156" s="108" t="s">
        <v>290</v>
      </c>
      <c r="C156" s="109" t="s">
        <v>291</v>
      </c>
      <c r="D156" s="110" t="s">
        <v>214</v>
      </c>
      <c r="E156" s="111">
        <v>2.8</v>
      </c>
      <c r="F156" s="112">
        <v>0</v>
      </c>
      <c r="G156" s="113">
        <f>E156*F156</f>
        <v>0</v>
      </c>
      <c r="I156" s="115"/>
      <c r="J156" s="114"/>
      <c r="K156" s="115">
        <f>E156*J156</f>
        <v>0</v>
      </c>
    </row>
    <row r="158" spans="2:3" ht="15">
      <c r="B158" s="106" t="s">
        <v>292</v>
      </c>
      <c r="C158" s="106" t="s">
        <v>293</v>
      </c>
    </row>
    <row r="160" spans="1:11" ht="12.75">
      <c r="A160" s="107">
        <v>1</v>
      </c>
      <c r="B160" s="108" t="s">
        <v>294</v>
      </c>
      <c r="C160" s="109" t="s">
        <v>295</v>
      </c>
      <c r="D160" s="110" t="s">
        <v>112</v>
      </c>
      <c r="E160" s="111">
        <v>52.46</v>
      </c>
      <c r="F160" s="112">
        <v>0.0008</v>
      </c>
      <c r="G160" s="113">
        <f>E160*F160</f>
        <v>0.041968000000000005</v>
      </c>
      <c r="I160" s="115"/>
      <c r="J160" s="114"/>
      <c r="K160" s="115">
        <f>E160*J160</f>
        <v>0</v>
      </c>
    </row>
    <row r="161" spans="3:11" ht="12.75">
      <c r="C161" s="118" t="s">
        <v>296</v>
      </c>
      <c r="E161" s="111">
        <v>52.46</v>
      </c>
      <c r="G161" s="113"/>
      <c r="I161" s="115"/>
      <c r="K161" s="115"/>
    </row>
    <row r="162" spans="1:11" ht="12.75">
      <c r="A162" s="107">
        <v>2</v>
      </c>
      <c r="B162" s="108" t="s">
        <v>297</v>
      </c>
      <c r="C162" s="109" t="s">
        <v>298</v>
      </c>
      <c r="D162" s="110" t="s">
        <v>112</v>
      </c>
      <c r="E162" s="111">
        <v>83.42</v>
      </c>
      <c r="F162" s="112">
        <v>8E-05</v>
      </c>
      <c r="G162" s="113">
        <f>E162*F162</f>
        <v>0.006673600000000001</v>
      </c>
      <c r="I162" s="115"/>
      <c r="J162" s="114"/>
      <c r="K162" s="115">
        <f>E162*J162</f>
        <v>0</v>
      </c>
    </row>
    <row r="163" spans="3:11" ht="12.75">
      <c r="C163" s="118" t="s">
        <v>299</v>
      </c>
      <c r="E163" s="111">
        <v>0</v>
      </c>
      <c r="G163" s="113"/>
      <c r="I163" s="115"/>
      <c r="K163" s="115"/>
    </row>
    <row r="164" spans="3:11" ht="12.75">
      <c r="C164" s="118" t="s">
        <v>300</v>
      </c>
      <c r="E164" s="111">
        <v>83.42</v>
      </c>
      <c r="G164" s="113"/>
      <c r="I164" s="115"/>
      <c r="K164" s="115"/>
    </row>
    <row r="165" spans="1:11" ht="12.75">
      <c r="A165" s="107">
        <v>3</v>
      </c>
      <c r="B165" s="108" t="s">
        <v>301</v>
      </c>
      <c r="C165" s="109" t="s">
        <v>302</v>
      </c>
      <c r="D165" s="110" t="s">
        <v>112</v>
      </c>
      <c r="E165" s="111">
        <v>83.42</v>
      </c>
      <c r="F165" s="112">
        <v>0.00023</v>
      </c>
      <c r="G165" s="113">
        <f>E165*F165</f>
        <v>0.0191866</v>
      </c>
      <c r="I165" s="115"/>
      <c r="J165" s="114"/>
      <c r="K165" s="115">
        <f>E165*J165</f>
        <v>0</v>
      </c>
    </row>
    <row r="167" spans="2:3" ht="15">
      <c r="B167" s="106" t="s">
        <v>303</v>
      </c>
      <c r="C167" s="106" t="s">
        <v>304</v>
      </c>
    </row>
    <row r="169" spans="1:11" ht="12.75">
      <c r="A169" s="107">
        <v>1</v>
      </c>
      <c r="B169" s="108" t="s">
        <v>305</v>
      </c>
      <c r="C169" s="109" t="s">
        <v>306</v>
      </c>
      <c r="D169" s="110" t="s">
        <v>112</v>
      </c>
      <c r="E169" s="111">
        <v>150.842</v>
      </c>
      <c r="F169" s="112">
        <v>0.00039</v>
      </c>
      <c r="G169" s="113">
        <f>E169*F169</f>
        <v>0.058828380000000007</v>
      </c>
      <c r="I169" s="115"/>
      <c r="J169" s="114"/>
      <c r="K169" s="115">
        <f>E169*J169</f>
        <v>0</v>
      </c>
    </row>
    <row r="170" spans="3:11" ht="12.75">
      <c r="C170" s="118" t="s">
        <v>307</v>
      </c>
      <c r="E170" s="111">
        <v>150.842</v>
      </c>
      <c r="G170" s="113"/>
      <c r="I170" s="115"/>
      <c r="K170" s="115"/>
    </row>
    <row r="172" spans="2:3" ht="15">
      <c r="B172" s="106" t="s">
        <v>308</v>
      </c>
      <c r="C172" s="106" t="s">
        <v>309</v>
      </c>
    </row>
    <row r="174" spans="1:11" ht="12.75">
      <c r="A174" s="107">
        <v>1</v>
      </c>
      <c r="B174" s="108" t="s">
        <v>310</v>
      </c>
      <c r="C174" s="109" t="s">
        <v>311</v>
      </c>
      <c r="D174" s="110" t="s">
        <v>112</v>
      </c>
      <c r="E174" s="111">
        <v>122.2</v>
      </c>
      <c r="F174" s="112">
        <v>4E-05</v>
      </c>
      <c r="G174" s="113">
        <f>E174*F174</f>
        <v>0.004888000000000001</v>
      </c>
      <c r="I174" s="115"/>
      <c r="J174" s="114"/>
      <c r="K174" s="115">
        <f>E174*J174</f>
        <v>0</v>
      </c>
    </row>
    <row r="175" spans="3:11" ht="12.75">
      <c r="C175" s="118" t="s">
        <v>312</v>
      </c>
      <c r="E175" s="111">
        <v>122.2</v>
      </c>
      <c r="G175" s="113"/>
      <c r="I175" s="115"/>
      <c r="K175" s="115"/>
    </row>
    <row r="176" spans="1:11" ht="12.75">
      <c r="A176" s="107">
        <v>2</v>
      </c>
      <c r="B176" s="108" t="s">
        <v>313</v>
      </c>
      <c r="C176" s="109" t="s">
        <v>314</v>
      </c>
      <c r="D176" s="110" t="s">
        <v>112</v>
      </c>
      <c r="E176" s="111">
        <v>3.48</v>
      </c>
      <c r="F176" s="112">
        <v>0.00072</v>
      </c>
      <c r="G176" s="113">
        <f>E176*F176</f>
        <v>0.0025056</v>
      </c>
      <c r="I176" s="115"/>
      <c r="J176" s="114"/>
      <c r="K176" s="115">
        <f>E176*J176</f>
        <v>0</v>
      </c>
    </row>
    <row r="177" spans="3:11" ht="12.75">
      <c r="C177" s="118" t="s">
        <v>315</v>
      </c>
      <c r="E177" s="111">
        <v>3.48</v>
      </c>
      <c r="G177" s="113"/>
      <c r="I177" s="115"/>
      <c r="K177" s="115"/>
    </row>
    <row r="178" spans="1:11" ht="12.75">
      <c r="A178" s="107">
        <v>3</v>
      </c>
      <c r="B178" s="108" t="s">
        <v>316</v>
      </c>
      <c r="C178" s="109" t="s">
        <v>317</v>
      </c>
      <c r="D178" s="110" t="s">
        <v>112</v>
      </c>
      <c r="E178" s="111">
        <v>72.42</v>
      </c>
      <c r="F178" s="112">
        <v>0.002</v>
      </c>
      <c r="G178" s="113">
        <f>E178*F178</f>
        <v>0.14484</v>
      </c>
      <c r="I178" s="115"/>
      <c r="J178" s="114"/>
      <c r="K178" s="115">
        <f>E178*J178</f>
        <v>0</v>
      </c>
    </row>
    <row r="179" spans="3:11" ht="12.75">
      <c r="C179" s="118" t="s">
        <v>318</v>
      </c>
      <c r="E179" s="111">
        <v>72.42</v>
      </c>
      <c r="G179" s="113"/>
      <c r="I179" s="115"/>
      <c r="K179" s="115"/>
    </row>
    <row r="180" spans="1:11" ht="12.75">
      <c r="A180" s="107">
        <v>4</v>
      </c>
      <c r="B180" s="108" t="s">
        <v>319</v>
      </c>
      <c r="C180" s="109" t="s">
        <v>320</v>
      </c>
      <c r="D180" s="110" t="s">
        <v>112</v>
      </c>
      <c r="E180" s="111">
        <v>72.42</v>
      </c>
      <c r="F180" s="112">
        <v>0</v>
      </c>
      <c r="G180" s="113">
        <f>E180*F180</f>
        <v>0</v>
      </c>
      <c r="I180" s="115"/>
      <c r="J180" s="114"/>
      <c r="K180" s="115">
        <f>E180*J180</f>
        <v>0</v>
      </c>
    </row>
    <row r="181" spans="1:11" ht="12.75">
      <c r="A181" s="107">
        <v>5</v>
      </c>
      <c r="B181" s="108" t="s">
        <v>321</v>
      </c>
      <c r="C181" s="109" t="s">
        <v>322</v>
      </c>
      <c r="D181" s="110" t="s">
        <v>112</v>
      </c>
      <c r="E181" s="111">
        <v>72.42</v>
      </c>
      <c r="F181" s="112">
        <v>0</v>
      </c>
      <c r="G181" s="113">
        <f>E181*F181</f>
        <v>0</v>
      </c>
      <c r="I181" s="115"/>
      <c r="J181" s="114"/>
      <c r="K181" s="115">
        <f>E181*J181</f>
        <v>0</v>
      </c>
    </row>
    <row r="182" spans="1:11" ht="12.75">
      <c r="A182" s="107">
        <v>6</v>
      </c>
      <c r="B182" s="108" t="s">
        <v>323</v>
      </c>
      <c r="C182" s="109" t="s">
        <v>324</v>
      </c>
      <c r="D182" s="110" t="s">
        <v>112</v>
      </c>
      <c r="E182" s="111">
        <v>52.46</v>
      </c>
      <c r="F182" s="112">
        <v>0.00186</v>
      </c>
      <c r="G182" s="113">
        <f>E182*F182</f>
        <v>0.09757560000000001</v>
      </c>
      <c r="I182" s="115"/>
      <c r="J182" s="114"/>
      <c r="K182" s="115">
        <f>E182*J182</f>
        <v>0</v>
      </c>
    </row>
    <row r="183" spans="3:11" ht="12.75">
      <c r="C183" s="118" t="s">
        <v>325</v>
      </c>
      <c r="E183" s="111">
        <v>0</v>
      </c>
      <c r="G183" s="113"/>
      <c r="I183" s="115"/>
      <c r="K183" s="115"/>
    </row>
    <row r="184" spans="3:11" ht="12.75">
      <c r="C184" s="118" t="s">
        <v>296</v>
      </c>
      <c r="E184" s="111">
        <v>52.46</v>
      </c>
      <c r="G184" s="113"/>
      <c r="I184" s="115"/>
      <c r="K184" s="115"/>
    </row>
    <row r="186" spans="2:3" ht="15">
      <c r="B186" s="106" t="s">
        <v>326</v>
      </c>
      <c r="C186" s="106" t="s">
        <v>327</v>
      </c>
    </row>
    <row r="188" spans="1:11" ht="12.75">
      <c r="A188" s="107">
        <v>1</v>
      </c>
      <c r="B188" s="108" t="s">
        <v>328</v>
      </c>
      <c r="C188" s="109" t="s">
        <v>329</v>
      </c>
      <c r="D188" s="110" t="s">
        <v>112</v>
      </c>
      <c r="E188" s="111">
        <v>2.88</v>
      </c>
      <c r="F188" s="112">
        <v>0.054</v>
      </c>
      <c r="G188" s="113" t="str">
        <f>FIXED(E188*F188,3,TRUE)</f>
        <v>0,156</v>
      </c>
      <c r="I188" s="115"/>
      <c r="J188" s="114"/>
      <c r="K188" s="115">
        <f>E188*J188</f>
        <v>0</v>
      </c>
    </row>
    <row r="189" spans="3:11" ht="12.75">
      <c r="C189" s="118" t="s">
        <v>136</v>
      </c>
      <c r="E189" s="111">
        <v>2.88</v>
      </c>
      <c r="G189" s="113"/>
      <c r="I189" s="115"/>
      <c r="K189" s="115"/>
    </row>
    <row r="190" spans="1:11" ht="12.75">
      <c r="A190" s="107">
        <v>2</v>
      </c>
      <c r="B190" s="108" t="s">
        <v>330</v>
      </c>
      <c r="C190" s="109" t="s">
        <v>331</v>
      </c>
      <c r="D190" s="110" t="s">
        <v>131</v>
      </c>
      <c r="E190" s="111">
        <v>6</v>
      </c>
      <c r="F190" s="112">
        <v>0.145</v>
      </c>
      <c r="G190" s="113" t="str">
        <f>FIXED(E190*F190,3,TRUE)</f>
        <v>0,870</v>
      </c>
      <c r="I190" s="115"/>
      <c r="J190" s="114"/>
      <c r="K190" s="115">
        <f>E190*J190</f>
        <v>0</v>
      </c>
    </row>
    <row r="191" spans="1:11" ht="12.75">
      <c r="A191" s="107">
        <v>3</v>
      </c>
      <c r="B191" s="108" t="s">
        <v>332</v>
      </c>
      <c r="C191" s="109" t="s">
        <v>333</v>
      </c>
      <c r="D191" s="110" t="s">
        <v>131</v>
      </c>
      <c r="E191" s="111">
        <v>6.6</v>
      </c>
      <c r="F191" s="112">
        <v>0.017</v>
      </c>
      <c r="G191" s="113" t="str">
        <f>FIXED(E191*F191,3,TRUE)</f>
        <v>0,112</v>
      </c>
      <c r="I191" s="115"/>
      <c r="J191" s="114"/>
      <c r="K191" s="115">
        <f>E191*J191</f>
        <v>0</v>
      </c>
    </row>
    <row r="192" spans="1:11" ht="12.75">
      <c r="A192" s="107">
        <v>4</v>
      </c>
      <c r="B192" s="108" t="s">
        <v>334</v>
      </c>
      <c r="C192" s="109" t="s">
        <v>335</v>
      </c>
      <c r="D192" s="110" t="s">
        <v>109</v>
      </c>
      <c r="E192" s="111">
        <v>1.138</v>
      </c>
      <c r="F192" s="112">
        <v>0</v>
      </c>
      <c r="G192" s="113" t="str">
        <f>FIXED(E192*F192,3,TRUE)</f>
        <v>0,000</v>
      </c>
      <c r="I192" s="115"/>
      <c r="J192" s="114"/>
      <c r="K192" s="115">
        <f>E192*J192</f>
        <v>0</v>
      </c>
    </row>
    <row r="193" spans="1:11" ht="12.75">
      <c r="A193" s="107">
        <v>5</v>
      </c>
      <c r="B193" s="108" t="s">
        <v>336</v>
      </c>
      <c r="C193" s="109" t="s">
        <v>337</v>
      </c>
      <c r="D193" s="110" t="s">
        <v>109</v>
      </c>
      <c r="E193" s="111">
        <v>10.239</v>
      </c>
      <c r="F193" s="112">
        <v>0</v>
      </c>
      <c r="G193" s="113" t="str">
        <f>FIXED(E193*F193,3,TRUE)</f>
        <v>0,000</v>
      </c>
      <c r="I193" s="115"/>
      <c r="J193" s="114"/>
      <c r="K193" s="115">
        <f>E193*J193</f>
        <v>0</v>
      </c>
    </row>
    <row r="194" spans="1:11" ht="12.75">
      <c r="A194" s="107">
        <v>6</v>
      </c>
      <c r="B194" s="108" t="s">
        <v>338</v>
      </c>
      <c r="C194" s="109" t="s">
        <v>339</v>
      </c>
      <c r="D194" s="110" t="s">
        <v>109</v>
      </c>
      <c r="E194" s="111">
        <v>1.138</v>
      </c>
      <c r="F194" s="112">
        <v>0</v>
      </c>
      <c r="G194" s="113" t="str">
        <f>FIXED(E194*F194,3,TRUE)</f>
        <v>0,000</v>
      </c>
      <c r="I194" s="115"/>
      <c r="J194" s="114"/>
      <c r="K194" s="115">
        <f>E194*J194</f>
        <v>0</v>
      </c>
    </row>
    <row r="196" spans="2:3" ht="15">
      <c r="B196" s="106" t="s">
        <v>340</v>
      </c>
      <c r="C196" s="106" t="s">
        <v>341</v>
      </c>
    </row>
    <row r="198" spans="1:11" ht="12.75">
      <c r="A198" s="107">
        <v>1</v>
      </c>
      <c r="B198" s="108" t="s">
        <v>342</v>
      </c>
      <c r="C198" s="109" t="s">
        <v>343</v>
      </c>
      <c r="D198" s="110" t="s">
        <v>109</v>
      </c>
      <c r="E198" s="111">
        <v>135.096</v>
      </c>
      <c r="F198" s="112">
        <v>0</v>
      </c>
      <c r="G198" s="113">
        <f>E198*F198</f>
        <v>0</v>
      </c>
      <c r="I198" s="115"/>
      <c r="J198" s="114"/>
      <c r="K198" s="115">
        <f>E198*J198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0">
      <selection activeCell="M36" sqref="M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24" t="s">
        <v>66</v>
      </c>
      <c r="B1" s="225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5.75" customHeigh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15.75" customHeigh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15.75" customHeight="1" thickBo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15.75" customHeight="1">
      <c r="A5" s="97" t="s">
        <v>38</v>
      </c>
      <c r="B5" s="98"/>
      <c r="C5" s="220" t="s">
        <v>84</v>
      </c>
      <c r="D5" s="221"/>
      <c r="E5" s="221"/>
      <c r="F5" s="221"/>
      <c r="G5" s="221"/>
      <c r="H5" s="221"/>
      <c r="I5" s="221"/>
      <c r="J5" s="221"/>
      <c r="K5" s="222"/>
    </row>
    <row r="6" spans="1:11" ht="15.75" customHeight="1">
      <c r="A6" s="93" t="s">
        <v>39</v>
      </c>
      <c r="B6" s="94"/>
      <c r="C6" s="145" t="s">
        <v>86</v>
      </c>
      <c r="D6" s="149"/>
      <c r="E6" s="149"/>
      <c r="F6" s="149"/>
      <c r="G6" s="149"/>
      <c r="H6" s="149"/>
      <c r="I6" s="149"/>
      <c r="J6" s="149"/>
      <c r="K6" s="223"/>
    </row>
    <row r="7" spans="1:11" ht="15.75" customHeight="1">
      <c r="A7" s="237"/>
      <c r="B7" s="238"/>
      <c r="C7" s="238"/>
      <c r="D7" s="238"/>
      <c r="E7" s="238"/>
      <c r="F7" s="238"/>
      <c r="G7" s="238"/>
      <c r="H7" s="147" t="s">
        <v>53</v>
      </c>
      <c r="I7" s="240"/>
      <c r="J7" s="147" t="s">
        <v>54</v>
      </c>
      <c r="K7" s="148"/>
    </row>
    <row r="8" spans="1:11" ht="15.75" customHeight="1">
      <c r="A8" s="93" t="s">
        <v>40</v>
      </c>
      <c r="B8" s="94"/>
      <c r="C8" s="145" t="s">
        <v>345</v>
      </c>
      <c r="D8" s="149"/>
      <c r="E8" s="149"/>
      <c r="F8" s="149"/>
      <c r="G8" s="146"/>
      <c r="H8" s="145"/>
      <c r="I8" s="146"/>
      <c r="J8" s="143"/>
      <c r="K8" s="144"/>
    </row>
    <row r="9" spans="1:11" ht="15.75" customHeight="1">
      <c r="A9" s="93" t="s">
        <v>41</v>
      </c>
      <c r="B9" s="94"/>
      <c r="C9" s="145" t="s">
        <v>346</v>
      </c>
      <c r="D9" s="149"/>
      <c r="E9" s="149"/>
      <c r="F9" s="149"/>
      <c r="G9" s="146"/>
      <c r="H9" s="145"/>
      <c r="I9" s="146"/>
      <c r="J9" s="143"/>
      <c r="K9" s="144"/>
    </row>
    <row r="10" spans="1:11" ht="15.75" customHeight="1">
      <c r="A10" s="93" t="s">
        <v>42</v>
      </c>
      <c r="B10" s="94"/>
      <c r="C10" s="145"/>
      <c r="D10" s="149"/>
      <c r="E10" s="149"/>
      <c r="F10" s="149"/>
      <c r="G10" s="146"/>
      <c r="H10" s="145"/>
      <c r="I10" s="146"/>
      <c r="J10" s="143"/>
      <c r="K10" s="144"/>
    </row>
    <row r="11" spans="1:11" ht="15.75" customHeight="1">
      <c r="A11" s="93" t="s">
        <v>43</v>
      </c>
      <c r="B11" s="94"/>
      <c r="C11" s="145"/>
      <c r="D11" s="149"/>
      <c r="E11" s="149"/>
      <c r="F11" s="149"/>
      <c r="G11" s="146"/>
      <c r="H11" s="145"/>
      <c r="I11" s="146"/>
      <c r="J11" s="143"/>
      <c r="K11" s="144"/>
    </row>
    <row r="12" spans="1:11" ht="15.75" customHeight="1">
      <c r="A12" s="93" t="s">
        <v>44</v>
      </c>
      <c r="B12" s="94"/>
      <c r="C12" s="145"/>
      <c r="D12" s="149"/>
      <c r="E12" s="149"/>
      <c r="F12" s="149"/>
      <c r="G12" s="146"/>
      <c r="H12" s="145"/>
      <c r="I12" s="146"/>
      <c r="J12" s="143"/>
      <c r="K12" s="144"/>
    </row>
    <row r="13" spans="1:11" ht="15.75" customHeight="1">
      <c r="A13" s="93" t="s">
        <v>45</v>
      </c>
      <c r="B13" s="94"/>
      <c r="C13" s="145"/>
      <c r="D13" s="149"/>
      <c r="E13" s="149"/>
      <c r="F13" s="149"/>
      <c r="G13" s="146"/>
      <c r="H13" s="145"/>
      <c r="I13" s="146"/>
      <c r="J13" s="143"/>
      <c r="K13" s="144"/>
    </row>
    <row r="14" spans="1:11" ht="15.75" customHeight="1">
      <c r="A14" s="93" t="s">
        <v>46</v>
      </c>
      <c r="B14" s="94"/>
      <c r="C14" s="145"/>
      <c r="D14" s="149"/>
      <c r="E14" s="149"/>
      <c r="F14" s="149"/>
      <c r="G14" s="146"/>
      <c r="H14" s="145"/>
      <c r="I14" s="146"/>
      <c r="J14" s="143"/>
      <c r="K14" s="144"/>
    </row>
    <row r="15" spans="1:11" ht="15.75" customHeight="1">
      <c r="A15" s="93" t="s">
        <v>47</v>
      </c>
      <c r="B15" s="94"/>
      <c r="C15" s="145"/>
      <c r="D15" s="146"/>
      <c r="E15" s="81" t="s">
        <v>52</v>
      </c>
      <c r="F15" s="141">
        <v>0</v>
      </c>
      <c r="G15" s="141"/>
      <c r="H15" s="129" t="s">
        <v>81</v>
      </c>
      <c r="I15" s="129"/>
      <c r="J15" s="141">
        <v>0</v>
      </c>
      <c r="K15" s="239"/>
    </row>
    <row r="16" spans="1:11" ht="15.75" customHeight="1">
      <c r="A16" s="93" t="s">
        <v>48</v>
      </c>
      <c r="B16" s="94"/>
      <c r="C16" s="145"/>
      <c r="D16" s="146"/>
      <c r="E16" s="81" t="s">
        <v>51</v>
      </c>
      <c r="F16" s="142"/>
      <c r="G16" s="142"/>
      <c r="H16" s="132" t="s">
        <v>80</v>
      </c>
      <c r="I16" s="132"/>
      <c r="J16" s="132" t="s">
        <v>344</v>
      </c>
      <c r="K16" s="214"/>
    </row>
    <row r="17" spans="1:11" ht="15.75" customHeight="1" thickBot="1">
      <c r="A17" s="95" t="s">
        <v>49</v>
      </c>
      <c r="B17" s="96"/>
      <c r="C17" s="212"/>
      <c r="D17" s="213"/>
      <c r="E17" s="82" t="s">
        <v>50</v>
      </c>
      <c r="F17" s="212"/>
      <c r="G17" s="213"/>
      <c r="H17" s="212"/>
      <c r="I17" s="218"/>
      <c r="J17" s="218"/>
      <c r="K17" s="219"/>
    </row>
    <row r="18" spans="1:11" ht="21" customHeight="1" thickBot="1">
      <c r="A18" s="234" t="s">
        <v>55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6"/>
    </row>
    <row r="19" spans="1:11" ht="21.75" customHeight="1" thickBot="1">
      <c r="A19" s="207" t="s">
        <v>56</v>
      </c>
      <c r="B19" s="208"/>
      <c r="C19" s="208"/>
      <c r="D19" s="208"/>
      <c r="E19" s="209"/>
      <c r="F19" s="72"/>
      <c r="G19" s="210" t="s">
        <v>57</v>
      </c>
      <c r="H19" s="208"/>
      <c r="I19" s="208"/>
      <c r="J19" s="208"/>
      <c r="K19" s="211"/>
    </row>
    <row r="20" spans="1:11" ht="15.75" customHeight="1">
      <c r="A20" s="70">
        <v>1</v>
      </c>
      <c r="B20" s="205" t="s">
        <v>58</v>
      </c>
      <c r="C20" s="206"/>
      <c r="D20" s="99" t="s">
        <v>34</v>
      </c>
      <c r="E20" s="83">
        <v>0</v>
      </c>
      <c r="F20" s="71">
        <v>13</v>
      </c>
      <c r="G20" s="215" t="s">
        <v>347</v>
      </c>
      <c r="H20" s="216"/>
      <c r="I20" s="216"/>
      <c r="J20" s="217"/>
      <c r="K20" s="87">
        <v>0</v>
      </c>
    </row>
    <row r="21" spans="1:11" ht="15.75" customHeight="1">
      <c r="A21" s="67">
        <v>2</v>
      </c>
      <c r="B21" s="198"/>
      <c r="C21" s="199"/>
      <c r="D21" s="81" t="s">
        <v>35</v>
      </c>
      <c r="E21" s="84">
        <v>0</v>
      </c>
      <c r="F21" s="68">
        <v>14</v>
      </c>
      <c r="G21" s="145"/>
      <c r="H21" s="149"/>
      <c r="I21" s="149"/>
      <c r="J21" s="146"/>
      <c r="K21" s="88">
        <v>0</v>
      </c>
    </row>
    <row r="22" spans="1:11" ht="15.75" customHeight="1">
      <c r="A22" s="67">
        <v>3</v>
      </c>
      <c r="B22" s="196" t="s">
        <v>59</v>
      </c>
      <c r="C22" s="197"/>
      <c r="D22" s="81" t="s">
        <v>60</v>
      </c>
      <c r="E22" s="84">
        <v>0</v>
      </c>
      <c r="F22" s="68">
        <v>15</v>
      </c>
      <c r="G22" s="145"/>
      <c r="H22" s="149"/>
      <c r="I22" s="149"/>
      <c r="J22" s="146"/>
      <c r="K22" s="88">
        <v>0</v>
      </c>
    </row>
    <row r="23" spans="1:11" ht="15.75" customHeight="1" thickBot="1">
      <c r="A23" s="67">
        <v>4</v>
      </c>
      <c r="B23" s="198"/>
      <c r="C23" s="199"/>
      <c r="D23" s="81" t="s">
        <v>61</v>
      </c>
      <c r="E23" s="85">
        <v>0</v>
      </c>
      <c r="F23" s="69">
        <v>16</v>
      </c>
      <c r="G23" s="145"/>
      <c r="H23" s="149"/>
      <c r="I23" s="149"/>
      <c r="J23" s="146"/>
      <c r="K23" s="88">
        <v>0</v>
      </c>
    </row>
    <row r="24" spans="1:11" ht="15.75" customHeight="1" thickBot="1">
      <c r="A24" s="67">
        <v>5</v>
      </c>
      <c r="B24" s="131" t="s">
        <v>67</v>
      </c>
      <c r="C24" s="200"/>
      <c r="D24" s="201"/>
      <c r="E24" s="86">
        <v>0</v>
      </c>
      <c r="F24" s="73">
        <v>17</v>
      </c>
      <c r="G24" s="145"/>
      <c r="H24" s="149"/>
      <c r="I24" s="149"/>
      <c r="J24" s="146"/>
      <c r="K24" s="88">
        <v>0</v>
      </c>
    </row>
    <row r="25" spans="1:11" ht="15.75" customHeight="1">
      <c r="A25" s="67">
        <v>6</v>
      </c>
      <c r="B25" s="202" t="s">
        <v>68</v>
      </c>
      <c r="C25" s="203"/>
      <c r="D25" s="204"/>
      <c r="E25" s="83">
        <v>0</v>
      </c>
      <c r="F25" s="69">
        <v>18</v>
      </c>
      <c r="G25" s="145"/>
      <c r="H25" s="149"/>
      <c r="I25" s="149"/>
      <c r="J25" s="146"/>
      <c r="K25" s="88">
        <v>0</v>
      </c>
    </row>
    <row r="26" spans="1:11" ht="15.75" customHeight="1" thickBot="1">
      <c r="A26" s="67">
        <v>7</v>
      </c>
      <c r="B26" s="202" t="s">
        <v>69</v>
      </c>
      <c r="C26" s="203"/>
      <c r="D26" s="204"/>
      <c r="E26" s="85">
        <v>0</v>
      </c>
      <c r="F26" s="69">
        <v>19</v>
      </c>
      <c r="G26" s="145"/>
      <c r="H26" s="149"/>
      <c r="I26" s="149"/>
      <c r="J26" s="146"/>
      <c r="K26" s="88">
        <v>0</v>
      </c>
    </row>
    <row r="27" spans="1:11" ht="15.75" customHeight="1" thickBot="1">
      <c r="A27" s="67">
        <v>8</v>
      </c>
      <c r="B27" s="131" t="s">
        <v>70</v>
      </c>
      <c r="C27" s="200"/>
      <c r="D27" s="201"/>
      <c r="E27" s="86">
        <f>SUM(E24:E26)</f>
        <v>0</v>
      </c>
      <c r="F27" s="73">
        <v>20</v>
      </c>
      <c r="G27" s="145"/>
      <c r="H27" s="149"/>
      <c r="I27" s="149"/>
      <c r="J27" s="146"/>
      <c r="K27" s="88">
        <v>0</v>
      </c>
    </row>
    <row r="28" spans="1:11" ht="15.75" customHeight="1">
      <c r="A28" s="67">
        <v>9</v>
      </c>
      <c r="B28" s="202" t="s">
        <v>71</v>
      </c>
      <c r="C28" s="203"/>
      <c r="D28" s="204"/>
      <c r="E28" s="83">
        <v>0</v>
      </c>
      <c r="F28" s="69">
        <v>21</v>
      </c>
      <c r="G28" s="145"/>
      <c r="H28" s="149"/>
      <c r="I28" s="149"/>
      <c r="J28" s="146"/>
      <c r="K28" s="88">
        <v>0</v>
      </c>
    </row>
    <row r="29" spans="1:11" ht="15.75" customHeight="1">
      <c r="A29" s="67">
        <v>10</v>
      </c>
      <c r="B29" s="202" t="s">
        <v>72</v>
      </c>
      <c r="C29" s="203"/>
      <c r="D29" s="204"/>
      <c r="E29" s="84">
        <v>0</v>
      </c>
      <c r="F29" s="69">
        <v>22</v>
      </c>
      <c r="G29" s="145"/>
      <c r="H29" s="149"/>
      <c r="I29" s="149"/>
      <c r="J29" s="146"/>
      <c r="K29" s="88">
        <v>0</v>
      </c>
    </row>
    <row r="30" spans="1:11" ht="15.75" customHeight="1" thickBot="1">
      <c r="A30" s="67">
        <v>11</v>
      </c>
      <c r="B30" s="202" t="s">
        <v>73</v>
      </c>
      <c r="C30" s="203"/>
      <c r="D30" s="204"/>
      <c r="E30" s="85">
        <v>0</v>
      </c>
      <c r="F30" s="69">
        <v>23</v>
      </c>
      <c r="G30" s="145"/>
      <c r="H30" s="149"/>
      <c r="I30" s="149"/>
      <c r="J30" s="146"/>
      <c r="K30" s="88">
        <v>0</v>
      </c>
    </row>
    <row r="31" spans="1:11" ht="15.75" customHeight="1" thickBot="1">
      <c r="A31" s="76">
        <v>12</v>
      </c>
      <c r="B31" s="131" t="s">
        <v>74</v>
      </c>
      <c r="C31" s="200"/>
      <c r="D31" s="201"/>
      <c r="E31" s="92">
        <f>SUM(E27:E30)</f>
        <v>0</v>
      </c>
      <c r="F31" s="77">
        <v>24</v>
      </c>
      <c r="G31" s="142"/>
      <c r="H31" s="142"/>
      <c r="I31" s="142"/>
      <c r="J31" s="142"/>
      <c r="K31" s="89">
        <v>0</v>
      </c>
    </row>
    <row r="32" spans="1:11" ht="15.75" customHeight="1" thickBot="1">
      <c r="A32" s="78"/>
      <c r="B32" s="241"/>
      <c r="C32" s="242"/>
      <c r="D32" s="243"/>
      <c r="E32" s="80"/>
      <c r="F32" s="79">
        <v>25</v>
      </c>
      <c r="G32" s="150" t="s">
        <v>75</v>
      </c>
      <c r="H32" s="151"/>
      <c r="I32" s="151"/>
      <c r="J32" s="102"/>
      <c r="K32" s="90">
        <f>SUM(K20:K31)</f>
        <v>0</v>
      </c>
    </row>
    <row r="33" spans="1:11" ht="15.75" customHeight="1" thickBot="1">
      <c r="A33" s="172"/>
      <c r="B33" s="173"/>
      <c r="C33" s="173"/>
      <c r="D33" s="173"/>
      <c r="E33" s="173"/>
      <c r="F33" s="152" t="s">
        <v>62</v>
      </c>
      <c r="G33" s="153"/>
      <c r="H33" s="153"/>
      <c r="I33" s="153"/>
      <c r="J33" s="154"/>
      <c r="K33" s="155"/>
    </row>
    <row r="34" spans="1:11" ht="15.75" customHeight="1" thickBot="1">
      <c r="A34" s="172"/>
      <c r="B34" s="173"/>
      <c r="C34" s="173"/>
      <c r="D34" s="173"/>
      <c r="E34" s="173"/>
      <c r="F34" s="74">
        <v>26</v>
      </c>
      <c r="G34" s="130" t="s">
        <v>76</v>
      </c>
      <c r="H34" s="130"/>
      <c r="I34" s="130"/>
      <c r="J34" s="131"/>
      <c r="K34" s="92">
        <f>E31+K32</f>
        <v>0</v>
      </c>
    </row>
    <row r="35" spans="1:11" ht="15.75" customHeight="1">
      <c r="A35" s="172"/>
      <c r="B35" s="173"/>
      <c r="C35" s="173"/>
      <c r="D35" s="173"/>
      <c r="E35" s="173"/>
      <c r="F35" s="74">
        <v>27</v>
      </c>
      <c r="G35" s="132" t="s">
        <v>348</v>
      </c>
      <c r="H35" s="129"/>
      <c r="I35" s="129"/>
      <c r="J35" s="129"/>
      <c r="K35" s="103">
        <v>0</v>
      </c>
    </row>
    <row r="36" spans="1:11" ht="15.75" customHeight="1">
      <c r="A36" s="172"/>
      <c r="B36" s="173"/>
      <c r="C36" s="173"/>
      <c r="D36" s="173"/>
      <c r="E36" s="173"/>
      <c r="F36" s="74">
        <v>28</v>
      </c>
      <c r="G36" s="132" t="s">
        <v>350</v>
      </c>
      <c r="H36" s="129"/>
      <c r="I36" s="129"/>
      <c r="J36" s="129"/>
      <c r="K36" s="104">
        <v>0</v>
      </c>
    </row>
    <row r="37" spans="1:11" ht="15.75" customHeight="1" thickBot="1">
      <c r="A37" s="172"/>
      <c r="B37" s="173"/>
      <c r="C37" s="173"/>
      <c r="D37" s="173"/>
      <c r="E37" s="173"/>
      <c r="F37" s="74">
        <v>29</v>
      </c>
      <c r="G37" s="132" t="s">
        <v>349</v>
      </c>
      <c r="H37" s="129"/>
      <c r="I37" s="129"/>
      <c r="J37" s="129"/>
      <c r="K37" s="104">
        <v>0</v>
      </c>
    </row>
    <row r="38" spans="1:11" ht="15.75" customHeight="1" thickBot="1">
      <c r="A38" s="172"/>
      <c r="B38" s="173"/>
      <c r="C38" s="173"/>
      <c r="D38" s="173"/>
      <c r="E38" s="173"/>
      <c r="F38" s="75">
        <v>30</v>
      </c>
      <c r="G38" s="159" t="s">
        <v>82</v>
      </c>
      <c r="H38" s="159"/>
      <c r="I38" s="159"/>
      <c r="J38" s="160"/>
      <c r="K38" s="92">
        <f>SUM(K34:K37)</f>
        <v>0</v>
      </c>
    </row>
    <row r="39" spans="1:11" ht="15.75" customHeight="1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6"/>
    </row>
    <row r="40" spans="1:11" ht="15.75" customHeight="1">
      <c r="A40" s="100"/>
      <c r="B40" s="101"/>
      <c r="C40" s="91"/>
      <c r="D40" s="167"/>
      <c r="E40" s="168"/>
      <c r="F40" s="161" t="s">
        <v>77</v>
      </c>
      <c r="G40" s="162"/>
      <c r="H40" s="163"/>
      <c r="I40" s="177">
        <v>1</v>
      </c>
      <c r="J40" s="178"/>
      <c r="K40" s="179"/>
    </row>
    <row r="41" spans="1:11" ht="15.75" customHeight="1">
      <c r="A41" s="180"/>
      <c r="B41" s="181"/>
      <c r="C41" s="182"/>
      <c r="D41" s="169"/>
      <c r="E41" s="170"/>
      <c r="F41" s="161" t="s">
        <v>78</v>
      </c>
      <c r="G41" s="162"/>
      <c r="H41" s="163"/>
      <c r="I41" s="177">
        <v>100</v>
      </c>
      <c r="J41" s="178"/>
      <c r="K41" s="179"/>
    </row>
    <row r="42" spans="1:11" ht="15.75" customHeight="1">
      <c r="A42" s="183"/>
      <c r="B42" s="184"/>
      <c r="C42" s="185"/>
      <c r="D42" s="169"/>
      <c r="E42" s="170"/>
      <c r="F42" s="161" t="s">
        <v>79</v>
      </c>
      <c r="G42" s="162"/>
      <c r="H42" s="163"/>
      <c r="I42" s="156"/>
      <c r="J42" s="157"/>
      <c r="K42" s="158"/>
    </row>
    <row r="43" spans="1:11" ht="15.75" customHeight="1">
      <c r="A43" s="186"/>
      <c r="B43" s="187"/>
      <c r="C43" s="188"/>
      <c r="D43" s="169"/>
      <c r="E43" s="170"/>
      <c r="F43" s="161"/>
      <c r="G43" s="162"/>
      <c r="H43" s="163"/>
      <c r="I43" s="195">
        <v>41061</v>
      </c>
      <c r="J43" s="178"/>
      <c r="K43" s="179"/>
    </row>
    <row r="44" spans="1:11" ht="15.75" customHeight="1" thickBot="1">
      <c r="A44" s="164" t="s">
        <v>63</v>
      </c>
      <c r="B44" s="165"/>
      <c r="C44" s="166"/>
      <c r="D44" s="171" t="s">
        <v>64</v>
      </c>
      <c r="E44" s="166"/>
      <c r="F44" s="189" t="s">
        <v>65</v>
      </c>
      <c r="G44" s="190"/>
      <c r="H44" s="191"/>
      <c r="I44" s="192"/>
      <c r="J44" s="193"/>
      <c r="K44" s="194"/>
    </row>
  </sheetData>
  <sheetProtection/>
  <mergeCells count="88">
    <mergeCell ref="B30:D30"/>
    <mergeCell ref="B32:D32"/>
    <mergeCell ref="G30:J30"/>
    <mergeCell ref="G31:J31"/>
    <mergeCell ref="B31:D31"/>
    <mergeCell ref="H7:I7"/>
    <mergeCell ref="H8:I8"/>
    <mergeCell ref="C15:D15"/>
    <mergeCell ref="C13:G13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B20:C21"/>
    <mergeCell ref="A19:E19"/>
    <mergeCell ref="G19:K19"/>
    <mergeCell ref="C17:D17"/>
    <mergeCell ref="G20:J20"/>
    <mergeCell ref="G21:J21"/>
    <mergeCell ref="H17:K17"/>
    <mergeCell ref="B22:C23"/>
    <mergeCell ref="B24:D24"/>
    <mergeCell ref="B28:D28"/>
    <mergeCell ref="B29:D29"/>
    <mergeCell ref="B25:D25"/>
    <mergeCell ref="B26:D26"/>
    <mergeCell ref="B27:D27"/>
    <mergeCell ref="C10:G10"/>
    <mergeCell ref="C11:G11"/>
    <mergeCell ref="C12:G12"/>
    <mergeCell ref="H9:I9"/>
    <mergeCell ref="H10:I10"/>
    <mergeCell ref="H12:I12"/>
    <mergeCell ref="H11:I11"/>
    <mergeCell ref="I44:K44"/>
    <mergeCell ref="I43:K43"/>
    <mergeCell ref="I41:K41"/>
    <mergeCell ref="G36:J36"/>
    <mergeCell ref="F43:H43"/>
    <mergeCell ref="F42:H42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G37:J37"/>
    <mergeCell ref="F33:K33"/>
    <mergeCell ref="I42:K42"/>
    <mergeCell ref="G38:J38"/>
    <mergeCell ref="F40:H40"/>
    <mergeCell ref="F41:H41"/>
    <mergeCell ref="G34:J34"/>
    <mergeCell ref="G29:J29"/>
    <mergeCell ref="G28:J28"/>
    <mergeCell ref="G25:J25"/>
    <mergeCell ref="G26:J26"/>
    <mergeCell ref="G27:J27"/>
    <mergeCell ref="J11:K11"/>
    <mergeCell ref="G22:J22"/>
    <mergeCell ref="G23:J23"/>
    <mergeCell ref="G32:I32"/>
    <mergeCell ref="G24:J24"/>
    <mergeCell ref="H16:I16"/>
    <mergeCell ref="J16:K16"/>
    <mergeCell ref="J15:K15"/>
    <mergeCell ref="H15:I15"/>
    <mergeCell ref="J7:K7"/>
    <mergeCell ref="J8:K8"/>
    <mergeCell ref="J9:K9"/>
    <mergeCell ref="J10:K10"/>
    <mergeCell ref="F15:G15"/>
    <mergeCell ref="F16:G16"/>
    <mergeCell ref="J12:K12"/>
    <mergeCell ref="J13:K13"/>
    <mergeCell ref="J14:K14"/>
    <mergeCell ref="H13:I13"/>
    <mergeCell ref="H14:I14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Eva Postova</cp:lastModifiedBy>
  <cp:lastPrinted>2003-02-27T17:49:46Z</cp:lastPrinted>
  <dcterms:created xsi:type="dcterms:W3CDTF">2000-09-05T09:25:34Z</dcterms:created>
  <dcterms:modified xsi:type="dcterms:W3CDTF">2012-09-18T08:47:40Z</dcterms:modified>
  <cp:category/>
  <cp:version/>
  <cp:contentType/>
  <cp:contentStatus/>
</cp:coreProperties>
</file>