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3"/>
  </bookViews>
  <sheets>
    <sheet name="Rozpočet" sheetId="1" r:id="rId1"/>
    <sheet name="Rekapitulace rozpočtu" sheetId="2" r:id="rId2"/>
    <sheet name="Výkaz" sheetId="3" r:id="rId3"/>
    <sheet name="Krycí list" sheetId="4" r:id="rId4"/>
  </sheets>
  <definedNames>
    <definedName name="_xlnm.Print_Titles" localSheetId="1">'Rekapitulace rozpočtu'!$8:$9</definedName>
    <definedName name="_xlnm.Print_Titles" localSheetId="0">'Rozpočet'!$5:$8</definedName>
    <definedName name="_xlnm.Print_Titles" localSheetId="2">'Výkaz'!$5:$8</definedName>
    <definedName name="_xlnm.Print_Area" localSheetId="3">'Krycí list'!$A$1:$K$44</definedName>
  </definedNames>
  <calcPr fullCalcOnLoad="1"/>
</workbook>
</file>

<file path=xl/sharedStrings.xml><?xml version="1.0" encoding="utf-8"?>
<sst xmlns="http://schemas.openxmlformats.org/spreadsheetml/2006/main" count="690" uniqueCount="284">
  <si>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</si>
  <si>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</si>
  <si>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</si>
  <si>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</si>
  <si>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</si>
  <si>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</si>
  <si>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</si>
  <si>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</si>
  <si>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</si>
  <si>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</si>
  <si>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</si>
  <si>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</si>
  <si>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</si>
  <si>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</si>
  <si>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</si>
  <si>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</si>
  <si>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</si>
  <si>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</si>
  <si>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</si>
  <si>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</si>
  <si>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</si>
  <si>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</si>
  <si>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</si>
  <si>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</si>
  <si>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</si>
  <si>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</si>
  <si>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</si>
  <si>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</si>
  <si>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</si>
  <si>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</si>
  <si>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</si>
  <si>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</si>
  <si>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</si>
  <si>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</si>
  <si>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</si>
  <si>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</si>
  <si>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</si>
  <si>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</si>
  <si>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</si>
  <si>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</si>
  <si>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</si>
  <si>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</si>
  <si>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</si>
  <si>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</si>
  <si>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</si>
  <si>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</si>
  <si>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</si>
  <si>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</si>
  <si>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</si>
  <si>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</si>
  <si>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</si>
  <si>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</si>
  <si>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</si>
  <si>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</si>
  <si>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</si>
  <si>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</si>
  <si>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</si>
  <si>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</si>
  <si>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</si>
  <si>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</si>
  <si>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</si>
  <si>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</si>
  <si>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</si>
  <si>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</si>
  <si>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</si>
  <si>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</si>
  <si>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</si>
  <si>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</si>
  <si>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</si>
  <si>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</si>
  <si>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</si>
  <si>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</si>
  <si>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</si>
  <si>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</si>
  <si>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</si>
  <si>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</si>
  <si>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</si>
  <si>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</si>
  <si>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</si>
  <si>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</si>
  <si>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</si>
  <si>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</si>
  <si>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</si>
  <si>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PES 30</t>
  </si>
  <si>
    <t>01</t>
  </si>
  <si>
    <t>Výměna vodovodu</t>
  </si>
  <si>
    <t>722</t>
  </si>
  <si>
    <t>ZTI - vodovod</t>
  </si>
  <si>
    <t>722 17-4022</t>
  </si>
  <si>
    <t>Potrubí vodovodní plastové PPR svar polyfuze PN 20 D 20 x 3,4 mm</t>
  </si>
  <si>
    <t>m</t>
  </si>
  <si>
    <t>722 17-4023</t>
  </si>
  <si>
    <t>Potrubí vodovodní plastové PPR svar polyfuze PN 20 D 25 x 4,2 mm</t>
  </si>
  <si>
    <t>722 17-4024</t>
  </si>
  <si>
    <t>Potrubí vodovodní plastové PPR svar polyfuze PN 20 D 32 x5,4 mm</t>
  </si>
  <si>
    <t>722 17-4025</t>
  </si>
  <si>
    <t>Potrubí vodovodní plastové PPR svar polyfuze PN 20 D 40 x 6,7 mm</t>
  </si>
  <si>
    <t>722 17-4026</t>
  </si>
  <si>
    <t>Potrubí vodovodní plastové PPR svar polyfuze PN 20 D 50 x 8,4 mm</t>
  </si>
  <si>
    <t>722 17-4027</t>
  </si>
  <si>
    <t>Potrubí vodovodní plastové PPR svar polyfuze PN 20 D 63 x 10,5 mm</t>
  </si>
  <si>
    <t>722 17-4028</t>
  </si>
  <si>
    <t>Potrubí vodovodní plastové PPR svar polyfuze PN 20 D 75 x 12,5 mm</t>
  </si>
  <si>
    <t>722 17-4029</t>
  </si>
  <si>
    <t>Potrubí vodovodní plastové PPR svar polyfuze PN 20 D 90 x 15,0 mm</t>
  </si>
  <si>
    <t>722 17-4030</t>
  </si>
  <si>
    <t>Potrubí vodovodní plastové PPR svar polyfuze PN 20 D 110 x 18,4 mm</t>
  </si>
  <si>
    <t>722 13-0235</t>
  </si>
  <si>
    <t>Potrubí vodovodní ocelové závitové pozinkované svařované běžné DN 40</t>
  </si>
  <si>
    <t>722 13-0236</t>
  </si>
  <si>
    <t>Potrubí vodovodní ocelové závitové pozinkované svařované běžné DN 50</t>
  </si>
  <si>
    <t>722 13-0238</t>
  </si>
  <si>
    <t>Potrubí vodovodní ocelové závitové pozinkované svařované běžné DN 80</t>
  </si>
  <si>
    <t>722 18-2112</t>
  </si>
  <si>
    <t>Ochrana vodovodního potrubí z plastů izolačními trubkami z PE do D 20 mm</t>
  </si>
  <si>
    <t>722 18-2113</t>
  </si>
  <si>
    <t>Ochrana vodovodního potrubí z plastů izolačními trubkami z PE do D 25 mm</t>
  </si>
  <si>
    <t>722 18-2114</t>
  </si>
  <si>
    <t>Ochrana vodovodního potrubí z plastů izolačními trubkami z PE do D 32 mm</t>
  </si>
  <si>
    <t>722 18-2115</t>
  </si>
  <si>
    <t>Ochrana vodovodního potrubí z plastů izolačními trubkami z PE do D 40 mm</t>
  </si>
  <si>
    <t>722 18-2116</t>
  </si>
  <si>
    <t>Ochrana vodovodního potrubí z plastů izolačními trubkami z PE do D 50 mm</t>
  </si>
  <si>
    <t>722 18-2117</t>
  </si>
  <si>
    <t>Ochrana vodovodního potrubí z plastů izolačními trubkami z PE do D 63 mm</t>
  </si>
  <si>
    <t>722 18-2118</t>
  </si>
  <si>
    <t>Ochrana vodovodního potrubí z plastů izolačními trubkami z PE do D 75 mm</t>
  </si>
  <si>
    <t>722 18-2119</t>
  </si>
  <si>
    <t>Ochrana vodovodního potrubí z plastů izolačními trubkami z PE do D 90 mm</t>
  </si>
  <si>
    <t>722 18-2120</t>
  </si>
  <si>
    <t>Ochrana vodovodního potrubí z plastů izolačními trubkami z PE do D 110 mm</t>
  </si>
  <si>
    <t>722 23-9101</t>
  </si>
  <si>
    <t>Montáž armatur vodovodních se dvěma závity G 1/2</t>
  </si>
  <si>
    <t>kus</t>
  </si>
  <si>
    <t>722 23-9102</t>
  </si>
  <si>
    <t>Montáž armatur vodovodních se dvěma závity G 3/4</t>
  </si>
  <si>
    <t>722 23-9103</t>
  </si>
  <si>
    <t>Montáž armatur vodovodních se dvěma závity G 1</t>
  </si>
  <si>
    <t>722 23-9104</t>
  </si>
  <si>
    <t>Montáž armatur vodovodních se dvěma závity G 5/4</t>
  </si>
  <si>
    <t>722 23-9105</t>
  </si>
  <si>
    <t>Montáž armatur vodovodních se dvěma závity G 6/4</t>
  </si>
  <si>
    <t>722 23-9106</t>
  </si>
  <si>
    <t>Montáž armatur vodovodních se dvěma závity G 2</t>
  </si>
  <si>
    <t>722 23-9107</t>
  </si>
  <si>
    <t>Montáž armatur vodovodních se dvěma závity G 2 1/2</t>
  </si>
  <si>
    <t>722 23-9108</t>
  </si>
  <si>
    <t>Montáž armatur vodovodních se dvěma závity G 3</t>
  </si>
  <si>
    <t>722 23-9109</t>
  </si>
  <si>
    <t>Montáž armatur vodovodních se dvěma závity G 4</t>
  </si>
  <si>
    <t>30/1</t>
  </si>
  <si>
    <t>dodávka</t>
  </si>
  <si>
    <t>Rohový ventil V1/2"</t>
  </si>
  <si>
    <t>ks</t>
  </si>
  <si>
    <t>30/2</t>
  </si>
  <si>
    <t>Výtok Vv1/2"</t>
  </si>
  <si>
    <t>30/3</t>
  </si>
  <si>
    <t>Vypouštěcí kohout VK1/2"</t>
  </si>
  <si>
    <t>30/4</t>
  </si>
  <si>
    <t>KU 1/2"</t>
  </si>
  <si>
    <t>30/5</t>
  </si>
  <si>
    <t>KU3/4"</t>
  </si>
  <si>
    <t>30/6</t>
  </si>
  <si>
    <t>KU 1"</t>
  </si>
  <si>
    <t>30/7</t>
  </si>
  <si>
    <t>KU 5/4"</t>
  </si>
  <si>
    <t>30/8</t>
  </si>
  <si>
    <t>KU 6/4"</t>
  </si>
  <si>
    <t>30/9</t>
  </si>
  <si>
    <t>KU 2"</t>
  </si>
  <si>
    <t>30/10</t>
  </si>
  <si>
    <t>KU 3"</t>
  </si>
  <si>
    <t>30/11</t>
  </si>
  <si>
    <t>KU 4"</t>
  </si>
  <si>
    <t>30/12</t>
  </si>
  <si>
    <t>Zpětná klapa ZK3"</t>
  </si>
  <si>
    <t>30/13</t>
  </si>
  <si>
    <t>Zpětná klapa ZK 4"</t>
  </si>
  <si>
    <t>722 24-1156</t>
  </si>
  <si>
    <t>Hydrantový systém s tvarově stálou hadicí D 25 x 30 m prosklený</t>
  </si>
  <si>
    <t>soubor</t>
  </si>
  <si>
    <t>722 25-0102</t>
  </si>
  <si>
    <t>Hydrantový ventil s hadicovou přípojkou C 52</t>
  </si>
  <si>
    <t>722 29-0226</t>
  </si>
  <si>
    <t>Zkouška těsnosti vodovodního potrubí závitového do DN 50</t>
  </si>
  <si>
    <t>722 29-0229</t>
  </si>
  <si>
    <t>Zkouška těsnosti vodovodního potrubí závitového do DN 100</t>
  </si>
  <si>
    <t>722 29-0234</t>
  </si>
  <si>
    <t>Proplach a dezinfekce vodovodního potrubí do DN 80</t>
  </si>
  <si>
    <t>722 29-0237</t>
  </si>
  <si>
    <t>Proplach a dezinfekce vodovodního potrubí do DN 200</t>
  </si>
  <si>
    <t>998 72-2203</t>
  </si>
  <si>
    <t>Přesun hmot procentní pro vnitřní vodovod v objektech v do 24 m</t>
  </si>
  <si>
    <t>%</t>
  </si>
  <si>
    <t>722 13-0801</t>
  </si>
  <si>
    <t>Demontáž potrubí ocelové pozinkované závitové do DN 25</t>
  </si>
  <si>
    <t>722 13-0802</t>
  </si>
  <si>
    <t>Demontáž potrubí ocelové pozinkované závitové do DN 40</t>
  </si>
  <si>
    <t>722 13-0803</t>
  </si>
  <si>
    <t>Demontáž potrubí ocelové pozinkované závitové do DN 50</t>
  </si>
  <si>
    <t>722 13-0804</t>
  </si>
  <si>
    <t>Demontáž potrubí ocelové pozinkované závitové do DN 65</t>
  </si>
  <si>
    <t>722 13-0805</t>
  </si>
  <si>
    <t>Demontáž potrubí ocelové pozinkované závitové do DN 80</t>
  </si>
  <si>
    <t>722 13-0806</t>
  </si>
  <si>
    <t>Demontáž potrubí ocelové pozinkované závitové do DN 100</t>
  </si>
  <si>
    <t>722 22-0861</t>
  </si>
  <si>
    <t>Demontáž armatur závitových se dvěma závity G do 3/4</t>
  </si>
  <si>
    <t>722 22-0862</t>
  </si>
  <si>
    <t>Demontáž armatur závitových se dvěma závity G do 5/4</t>
  </si>
  <si>
    <t>722 22-0863</t>
  </si>
  <si>
    <t>Demontáž armatur závitových se dvěma závity G 6/4</t>
  </si>
  <si>
    <t>722 22-0864</t>
  </si>
  <si>
    <t>Demontáž armatur závitových se dvěma závity G 2</t>
  </si>
  <si>
    <t>722 22-0866</t>
  </si>
  <si>
    <t>Demontáž armatur závitových se dvěma závity G 3</t>
  </si>
  <si>
    <t>dmtž</t>
  </si>
  <si>
    <t>Dmtž hydrantu vč.skříně</t>
  </si>
  <si>
    <t>722 29-0823</t>
  </si>
  <si>
    <t>Přemístění vnitrostaveništní demontovaných hmot pro vnitřní vodovod v objektech výšky do 24 m</t>
  </si>
  <si>
    <t>t</t>
  </si>
  <si>
    <t>Kč</t>
  </si>
  <si>
    <t>Pomocné stavební práce</t>
  </si>
  <si>
    <t>725</t>
  </si>
  <si>
    <t>ZTI - zařizovací předměty</t>
  </si>
  <si>
    <t>725 82-2711</t>
  </si>
  <si>
    <t>Montáž baterie umyvadlové nástěnné chromované</t>
  </si>
  <si>
    <t>725 84-1412</t>
  </si>
  <si>
    <t>Montáž baterie sprchové nástěnné s pevnou výškou sprchy</t>
  </si>
  <si>
    <t>2/1</t>
  </si>
  <si>
    <t>Baterie umývadlová 1/2"</t>
  </si>
  <si>
    <t>2/2</t>
  </si>
  <si>
    <t>Betrie sprchová</t>
  </si>
  <si>
    <t>998 72-5203</t>
  </si>
  <si>
    <t>Přesun hmot procentní pro zařizovací předměty v objektech v do 24 m</t>
  </si>
  <si>
    <t>725 82-0801</t>
  </si>
  <si>
    <t>Demontáž baterie nástěnné do G 3 / 4</t>
  </si>
  <si>
    <t>725 84-0850</t>
  </si>
  <si>
    <t>Demontáž baterie sprch T 954 diferenciální do G 3/4x1</t>
  </si>
  <si>
    <t>725 59-0813</t>
  </si>
  <si>
    <t>Přemístění vnitrostaveništní demontovaných pro zařizovací předměty v objektech výšky do 24 m</t>
  </si>
  <si>
    <t>767</t>
  </si>
  <si>
    <t>Konstrukce zámečnické</t>
  </si>
  <si>
    <t>767 58-1801</t>
  </si>
  <si>
    <t>Demontáž podhledu kazet</t>
  </si>
  <si>
    <t>m2</t>
  </si>
  <si>
    <t>m.č. 001-042</t>
  </si>
  <si>
    <t>11,5*8,0+6,0*9,0+6,0*10,0+5,0*3,0+6,0*3,5+5,0*9,0+6,0*15,0</t>
  </si>
  <si>
    <t>6,0*9,0+5,0*3,0+6,0*15,0*2+6,0*10,0+6,0*15,0+8,0*11,0</t>
  </si>
  <si>
    <t>4,0*5,0</t>
  </si>
  <si>
    <t>767 58-4243</t>
  </si>
  <si>
    <t>Montáž podhledů kazetových SALP plochy přes 20 m2</t>
  </si>
  <si>
    <t>Kazetový podhled</t>
  </si>
  <si>
    <t>998 76-7203</t>
  </si>
  <si>
    <t>Přesun hmot procentní pro zámečnické konstrukce v objektech v do 24 m</t>
  </si>
  <si>
    <t>94</t>
  </si>
  <si>
    <t>Lešení a stavební výtahy</t>
  </si>
  <si>
    <t>941 95-5001</t>
  </si>
  <si>
    <t>Lešení lehké pomocné v podlah do 1,2 m</t>
  </si>
  <si>
    <t>pro podhled</t>
  </si>
  <si>
    <t>884,00</t>
  </si>
  <si>
    <t>96</t>
  </si>
  <si>
    <t>Bourání konstrukcí</t>
  </si>
  <si>
    <t>979 01-1111</t>
  </si>
  <si>
    <t>Svislá doprava suti a vybouraných hmot za prvé podlaží</t>
  </si>
  <si>
    <t>979 01-1121</t>
  </si>
  <si>
    <t>Svislá doprava suti a vybouraných hmot ZKD podlaží</t>
  </si>
  <si>
    <t>979 08-2111</t>
  </si>
  <si>
    <t>Vnitrostaveništní vodorovná doprava suti a vybouraných hmot do 10 m</t>
  </si>
  <si>
    <t>979 08-2121</t>
  </si>
  <si>
    <t>Vnitrostaveništní vodorovná doprava suti a vybouraných hmot ZKD 5 m přes 10 m</t>
  </si>
  <si>
    <t>12,383*3</t>
  </si>
  <si>
    <t>979 08-1111</t>
  </si>
  <si>
    <t>Odvoz suti a vybouraných hmot na skládku do 1 km</t>
  </si>
  <si>
    <t>979 08-1121</t>
  </si>
  <si>
    <t>Odvoz suti a vybouraných hmot na skládku ZKD 1 km přes 1 km</t>
  </si>
  <si>
    <t>12,383*9</t>
  </si>
  <si>
    <t>CÚ 2013/1</t>
  </si>
  <si>
    <t xml:space="preserve">GZS                                     </t>
  </si>
  <si>
    <t>DPH 21%</t>
  </si>
  <si>
    <t>DPH ze specifikací 15%</t>
  </si>
  <si>
    <t>DPH ze specifikací 21%</t>
  </si>
  <si>
    <t>Ústav geoniky AV ČR, v.v.i.</t>
  </si>
  <si>
    <t>Ústav geoniky AV ČR, v. v. i.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</si>
</sst>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30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medium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1" applyNumberFormat="0" applyFill="0" applyAlignment="0" applyProtection="0"/>
    <xf numFmtId="4" fontId="0" fillId="0" borderId="0" applyBorder="0" applyProtection="0">
      <alignment/>
    </xf>
    <xf numFmtId="4" fontId="0" fillId="5" borderId="0">
      <alignment/>
      <protection/>
    </xf>
    <xf numFmtId="49" fontId="1" fillId="5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5" borderId="0" applyBorder="0">
      <alignment/>
      <protection/>
    </xf>
    <xf numFmtId="0" fontId="17" fillId="11" borderId="0" applyNumberFormat="0" applyBorder="0" applyAlignment="0" applyProtection="0"/>
    <xf numFmtId="0" fontId="18" fillId="1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23" fillId="7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24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5" borderId="0" applyBorder="0">
      <alignment/>
      <protection/>
    </xf>
    <xf numFmtId="4" fontId="4" fillId="5" borderId="0" applyBorder="0">
      <alignment/>
      <protection/>
    </xf>
    <xf numFmtId="0" fontId="25" fillId="6" borderId="0" applyNumberFormat="0" applyBorder="0" applyAlignment="0" applyProtection="0"/>
    <xf numFmtId="0" fontId="24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5" borderId="0">
      <alignment horizontal="right"/>
      <protection/>
    </xf>
    <xf numFmtId="0" fontId="26" fillId="7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5" borderId="0">
      <alignment/>
      <protection/>
    </xf>
    <xf numFmtId="0" fontId="27" fillId="13" borderId="13" applyNumberFormat="0" applyAlignment="0" applyProtection="0"/>
    <xf numFmtId="0" fontId="28" fillId="13" borderId="14" applyNumberFormat="0" applyAlignment="0" applyProtection="0"/>
    <xf numFmtId="0" fontId="29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</cellStyleXfs>
  <cellXfs count="244">
    <xf numFmtId="0" fontId="0" fillId="0" borderId="0" xfId="0" applyAlignment="1">
      <alignment/>
    </xf>
    <xf numFmtId="4" fontId="0" fillId="0" borderId="12" xfId="69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7" applyFont="1" applyBorder="1" applyProtection="1">
      <alignment horizontal="center"/>
      <protection locked="0"/>
    </xf>
    <xf numFmtId="0" fontId="0" fillId="0" borderId="0" xfId="68" applyFont="1" applyProtection="1">
      <alignment/>
      <protection locked="0"/>
    </xf>
    <xf numFmtId="164" fontId="0" fillId="0" borderId="12" xfId="70">
      <alignment/>
      <protection/>
    </xf>
    <xf numFmtId="0" fontId="0" fillId="0" borderId="29" xfId="67" applyNumberFormat="1" applyFont="1" applyBorder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69" applyBorder="1">
      <alignment/>
    </xf>
    <xf numFmtId="4" fontId="0" fillId="0" borderId="34" xfId="69" applyBorder="1">
      <alignment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0" borderId="35" xfId="60" applyBorder="1">
      <alignment horizontal="left" vertical="center"/>
      <protection/>
    </xf>
    <xf numFmtId="0" fontId="10" fillId="0" borderId="41" xfId="60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35" xfId="42" applyBorder="1">
      <alignment vertical="center"/>
      <protection/>
    </xf>
    <xf numFmtId="3" fontId="4" fillId="0" borderId="41" xfId="42" applyBorder="1">
      <alignment vertical="center"/>
      <protection/>
    </xf>
    <xf numFmtId="3" fontId="4" fillId="0" borderId="42" xfId="42" applyBorder="1">
      <alignment vertical="center"/>
      <protection/>
    </xf>
    <xf numFmtId="3" fontId="4" fillId="0" borderId="43" xfId="42" applyBorder="1">
      <alignment vertical="center"/>
      <protection/>
    </xf>
    <xf numFmtId="3" fontId="4" fillId="0" borderId="44" xfId="42" applyBorder="1">
      <alignment vertical="center"/>
      <protection/>
    </xf>
    <xf numFmtId="3" fontId="4" fillId="0" borderId="45" xfId="42" applyBorder="1">
      <alignment vertical="center"/>
      <protection/>
    </xf>
    <xf numFmtId="3" fontId="4" fillId="0" borderId="30" xfId="42" applyBorder="1">
      <alignment vertical="center"/>
      <protection/>
    </xf>
    <xf numFmtId="0" fontId="10" fillId="0" borderId="39" xfId="0" applyFont="1" applyBorder="1" applyAlignment="1">
      <alignment vertical="top"/>
    </xf>
    <xf numFmtId="3" fontId="4" fillId="7" borderId="42" xfId="42" applyFill="1" applyBorder="1">
      <alignment vertical="center"/>
      <protection/>
    </xf>
    <xf numFmtId="0" fontId="10" fillId="0" borderId="8" xfId="60" applyBorder="1" applyAlignment="1">
      <alignment horizontal="left" vertical="center"/>
      <protection/>
    </xf>
    <xf numFmtId="0" fontId="10" fillId="0" borderId="37" xfId="60" applyBorder="1" applyAlignment="1">
      <alignment horizontal="left" vertical="center"/>
      <protection/>
    </xf>
    <xf numFmtId="0" fontId="10" fillId="0" borderId="38" xfId="60" applyBorder="1" applyAlignment="1">
      <alignment horizontal="left" vertical="center"/>
      <protection/>
    </xf>
    <xf numFmtId="0" fontId="10" fillId="0" borderId="39" xfId="60" applyBorder="1" applyAlignment="1">
      <alignment horizontal="left" vertical="center"/>
      <protection/>
    </xf>
    <xf numFmtId="0" fontId="10" fillId="0" borderId="22" xfId="60" applyBorder="1" applyAlignment="1">
      <alignment horizontal="left" vertical="center"/>
      <protection/>
    </xf>
    <xf numFmtId="0" fontId="10" fillId="0" borderId="20" xfId="60" applyBorder="1" applyAlignment="1">
      <alignment horizontal="left" vertical="center"/>
      <protection/>
    </xf>
    <xf numFmtId="0" fontId="10" fillId="0" borderId="3" xfId="60" applyBorder="1">
      <alignment horizontal="left" vertical="center"/>
      <protection/>
    </xf>
    <xf numFmtId="0" fontId="10" fillId="0" borderId="46" xfId="60" applyBorder="1">
      <alignment horizontal="left" vertical="center"/>
      <protection/>
    </xf>
    <xf numFmtId="0" fontId="10" fillId="0" borderId="47" xfId="60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21" xfId="42" applyBorder="1">
      <alignment vertical="center"/>
      <protection/>
    </xf>
    <xf numFmtId="3" fontId="4" fillId="0" borderId="48" xfId="42" applyBorder="1">
      <alignment vertical="center"/>
      <protection/>
    </xf>
    <xf numFmtId="49" fontId="2" fillId="0" borderId="0" xfId="37" applyProtection="1">
      <alignment horizontal="center"/>
      <protection/>
    </xf>
    <xf numFmtId="49" fontId="2" fillId="0" borderId="0" xfId="56">
      <alignment/>
    </xf>
    <xf numFmtId="0" fontId="4" fillId="0" borderId="0" xfId="79">
      <alignment horizontal="center"/>
      <protection/>
    </xf>
    <xf numFmtId="0" fontId="4" fillId="0" borderId="0" xfId="78">
      <alignment/>
      <protection/>
    </xf>
    <xf numFmtId="0" fontId="0" fillId="0" borderId="0" xfId="57" applyBorder="1" applyProtection="1">
      <alignment horizontal="left"/>
      <protection/>
    </xf>
    <xf numFmtId="49" fontId="0" fillId="0" borderId="0" xfId="49" applyBorder="1">
      <alignment horizontal="left"/>
    </xf>
    <xf numFmtId="164" fontId="0" fillId="0" borderId="0" xfId="50">
      <alignment/>
    </xf>
    <xf numFmtId="164" fontId="0" fillId="0" borderId="0" xfId="43">
      <alignment/>
    </xf>
    <xf numFmtId="164" fontId="0" fillId="5" borderId="0" xfId="44">
      <alignment/>
      <protection/>
    </xf>
    <xf numFmtId="4" fontId="0" fillId="0" borderId="0" xfId="34" applyProtection="1">
      <alignment/>
      <protection/>
    </xf>
    <xf numFmtId="4" fontId="0" fillId="5" borderId="0" xfId="35">
      <alignment/>
      <protection/>
    </xf>
    <xf numFmtId="49" fontId="0" fillId="0" borderId="0" xfId="61">
      <alignment horizontal="center"/>
    </xf>
    <xf numFmtId="49" fontId="0" fillId="0" borderId="0" xfId="38" applyBorder="1">
      <alignment horizontal="left"/>
    </xf>
    <xf numFmtId="49" fontId="0" fillId="0" borderId="0" xfId="61" quotePrefix="1">
      <alignment horizontal="center"/>
    </xf>
    <xf numFmtId="49" fontId="3" fillId="0" borderId="0" xfId="39">
      <alignment/>
    </xf>
    <xf numFmtId="10" fontId="0" fillId="0" borderId="0" xfId="65">
      <alignment/>
    </xf>
    <xf numFmtId="0" fontId="9" fillId="5" borderId="0" xfId="76">
      <alignment horizontal="right"/>
      <protection/>
    </xf>
    <xf numFmtId="0" fontId="4" fillId="0" borderId="0" xfId="58">
      <alignment horizontal="left"/>
    </xf>
    <xf numFmtId="164" fontId="4" fillId="5" borderId="0" xfId="71">
      <alignment/>
      <protection/>
    </xf>
    <xf numFmtId="4" fontId="4" fillId="5" borderId="0" xfId="72">
      <alignment/>
      <protection/>
    </xf>
    <xf numFmtId="0" fontId="0" fillId="0" borderId="11" xfId="67" applyProtection="1">
      <alignment horizontal="center"/>
      <protection locked="0"/>
    </xf>
    <xf numFmtId="0" fontId="0" fillId="0" borderId="0" xfId="68" applyProtection="1">
      <alignment/>
      <protection locked="0"/>
    </xf>
    <xf numFmtId="4" fontId="0" fillId="0" borderId="11" xfId="34" applyBorder="1" applyProtection="1">
      <alignment/>
      <protection locked="0"/>
    </xf>
    <xf numFmtId="0" fontId="0" fillId="0" borderId="0" xfId="80">
      <alignment/>
      <protection/>
    </xf>
    <xf numFmtId="0" fontId="4" fillId="0" borderId="19" xfId="75" applyNumberFormat="1" applyBorder="1">
      <alignment horizontal="left" vertical="center"/>
      <protection/>
    </xf>
    <xf numFmtId="0" fontId="11" fillId="0" borderId="49" xfId="0" applyFont="1" applyBorder="1" applyAlignment="1">
      <alignment horizontal="right"/>
    </xf>
    <xf numFmtId="0" fontId="4" fillId="0" borderId="50" xfId="75" applyNumberFormat="1" applyBorder="1">
      <alignment horizontal="left" vertical="center"/>
      <protection/>
    </xf>
    <xf numFmtId="0" fontId="11" fillId="0" borderId="51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3" xfId="0" applyFont="1" applyBorder="1" applyAlignment="1" applyProtection="1">
      <alignment/>
      <protection locked="0"/>
    </xf>
    <xf numFmtId="0" fontId="0" fillId="0" borderId="53" xfId="0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51" xfId="60" applyBorder="1">
      <alignment horizontal="left" vertical="center"/>
      <protection/>
    </xf>
    <xf numFmtId="0" fontId="10" fillId="0" borderId="52" xfId="60" applyBorder="1">
      <alignment horizontal="left" vertical="center"/>
      <protection/>
    </xf>
    <xf numFmtId="0" fontId="10" fillId="0" borderId="37" xfId="60" applyBorder="1">
      <alignment horizontal="left" vertical="center"/>
      <protection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51" xfId="75" applyNumberFormat="1" applyBorder="1">
      <alignment horizontal="left" vertical="center"/>
      <protection/>
    </xf>
    <xf numFmtId="0" fontId="4" fillId="0" borderId="52" xfId="75" applyNumberFormat="1" applyBorder="1">
      <alignment horizontal="left" vertical="center"/>
      <protection/>
    </xf>
    <xf numFmtId="0" fontId="4" fillId="0" borderId="37" xfId="75" applyNumberFormat="1" applyBorder="1">
      <alignment horizontal="left" vertical="center"/>
      <protection/>
    </xf>
    <xf numFmtId="0" fontId="4" fillId="0" borderId="35" xfId="75" applyNumberFormat="1" applyBorder="1">
      <alignment horizontal="left" vertical="center"/>
      <protection/>
    </xf>
    <xf numFmtId="0" fontId="4" fillId="0" borderId="21" xfId="75" applyNumberFormat="1" applyBorder="1">
      <alignment horizontal="left" vertical="center"/>
      <protection/>
    </xf>
    <xf numFmtId="0" fontId="4" fillId="0" borderId="49" xfId="75" applyNumberFormat="1" applyBorder="1">
      <alignment horizontal="left" vertical="center"/>
      <protection/>
    </xf>
    <xf numFmtId="0" fontId="12" fillId="5" borderId="56" xfId="0" applyFont="1" applyFill="1" applyBorder="1" applyAlignment="1" applyProtection="1">
      <alignment horizontal="center" vertical="center"/>
      <protection locked="0"/>
    </xf>
    <xf numFmtId="0" fontId="12" fillId="5" borderId="57" xfId="0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5" borderId="56" xfId="0" applyFont="1" applyFill="1" applyBorder="1" applyAlignment="1">
      <alignment horizontal="center" vertical="center"/>
    </xf>
    <xf numFmtId="0" fontId="13" fillId="5" borderId="57" xfId="0" applyFont="1" applyFill="1" applyBorder="1" applyAlignment="1">
      <alignment horizontal="center" vertical="center"/>
    </xf>
    <xf numFmtId="0" fontId="13" fillId="5" borderId="58" xfId="0" applyFont="1" applyFill="1" applyBorder="1" applyAlignment="1">
      <alignment horizontal="center" vertical="center"/>
    </xf>
    <xf numFmtId="0" fontId="4" fillId="0" borderId="54" xfId="75" applyNumberFormat="1" applyBorder="1">
      <alignment horizontal="left" vertical="center"/>
      <protection/>
    </xf>
    <xf numFmtId="0" fontId="4" fillId="0" borderId="26" xfId="75" applyNumberFormat="1" applyBorder="1">
      <alignment horizontal="left" vertical="center"/>
      <protection/>
    </xf>
    <xf numFmtId="0" fontId="0" fillId="0" borderId="62" xfId="0" applyBorder="1" applyAlignment="1">
      <alignment/>
    </xf>
    <xf numFmtId="0" fontId="0" fillId="0" borderId="52" xfId="0" applyBorder="1" applyAlignment="1">
      <alignment/>
    </xf>
    <xf numFmtId="0" fontId="7" fillId="0" borderId="63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4" fillId="0" borderId="6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10" fillId="0" borderId="35" xfId="60" applyFont="1" applyBorder="1">
      <alignment horizontal="left" vertical="center"/>
      <protection/>
    </xf>
    <xf numFmtId="3" fontId="4" fillId="0" borderId="35" xfId="42" applyBorder="1">
      <alignment vertical="center"/>
      <protection/>
    </xf>
    <xf numFmtId="3" fontId="4" fillId="0" borderId="44" xfId="42" applyBorder="1">
      <alignment vertical="center"/>
      <protection/>
    </xf>
    <xf numFmtId="0" fontId="10" fillId="0" borderId="44" xfId="60" applyFont="1" applyBorder="1">
      <alignment horizontal="left" vertical="center"/>
      <protection/>
    </xf>
    <xf numFmtId="0" fontId="10" fillId="0" borderId="35" xfId="60" applyBorder="1">
      <alignment horizontal="left" vertical="center"/>
      <protection/>
    </xf>
    <xf numFmtId="0" fontId="7" fillId="0" borderId="68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10" fillId="0" borderId="51" xfId="60" applyBorder="1" applyAlignment="1">
      <alignment horizontal="center" vertical="center"/>
      <protection/>
    </xf>
    <xf numFmtId="0" fontId="10" fillId="0" borderId="37" xfId="60" applyBorder="1" applyAlignment="1">
      <alignment horizontal="center" vertical="center"/>
      <protection/>
    </xf>
    <xf numFmtId="0" fontId="7" fillId="0" borderId="61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69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70" xfId="0" applyFont="1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71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0" fillId="0" borderId="35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44" xfId="0" applyFont="1" applyBorder="1" applyAlignment="1">
      <alignment/>
    </xf>
    <xf numFmtId="0" fontId="4" fillId="0" borderId="59" xfId="75" applyNumberFormat="1" applyBorder="1">
      <alignment horizontal="left" vertical="center"/>
      <protection/>
    </xf>
    <xf numFmtId="0" fontId="4" fillId="0" borderId="0" xfId="75" applyNumberFormat="1" applyBorder="1">
      <alignment horizontal="left" vertical="center"/>
      <protection/>
    </xf>
    <xf numFmtId="0" fontId="4" fillId="0" borderId="12" xfId="75" applyNumberFormat="1" applyBorder="1">
      <alignment horizontal="left" vertical="center"/>
      <protection/>
    </xf>
    <xf numFmtId="0" fontId="10" fillId="0" borderId="59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26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72" xfId="0" applyFont="1" applyBorder="1" applyAlignment="1">
      <alignment/>
    </xf>
    <xf numFmtId="14" fontId="10" fillId="0" borderId="35" xfId="0" applyNumberFormat="1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37" xfId="0" applyFont="1" applyBorder="1" applyAlignment="1">
      <alignment/>
    </xf>
    <xf numFmtId="0" fontId="13" fillId="5" borderId="73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/>
    </xf>
    <xf numFmtId="0" fontId="13" fillId="5" borderId="63" xfId="0" applyFont="1" applyFill="1" applyBorder="1" applyAlignment="1">
      <alignment horizontal="center"/>
    </xf>
    <xf numFmtId="0" fontId="13" fillId="5" borderId="74" xfId="0" applyFont="1" applyFill="1" applyBorder="1" applyAlignment="1">
      <alignment horizontal="center"/>
    </xf>
    <xf numFmtId="0" fontId="10" fillId="0" borderId="51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1" fillId="0" borderId="25" xfId="0" applyFont="1" applyBorder="1" applyAlignment="1">
      <alignment horizontal="right"/>
    </xf>
    <xf numFmtId="0" fontId="11" fillId="0" borderId="54" xfId="0" applyFont="1" applyBorder="1" applyAlignment="1">
      <alignment horizontal="right"/>
    </xf>
    <xf numFmtId="0" fontId="4" fillId="0" borderId="75" xfId="75" applyNumberFormat="1" applyBorder="1">
      <alignment horizontal="left" vertical="center"/>
      <protection/>
    </xf>
    <xf numFmtId="0" fontId="4" fillId="0" borderId="17" xfId="75" applyNumberFormat="1" applyBorder="1">
      <alignment horizontal="left" vertical="center"/>
      <protection/>
    </xf>
    <xf numFmtId="0" fontId="4" fillId="0" borderId="76" xfId="75" applyNumberFormat="1" applyBorder="1">
      <alignment horizontal="left" vertical="center"/>
      <protection/>
    </xf>
    <xf numFmtId="0" fontId="11" fillId="0" borderId="69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4" fillId="0" borderId="55" xfId="75" applyNumberFormat="1" applyBorder="1">
      <alignment horizontal="left" vertical="center"/>
      <protection/>
    </xf>
    <xf numFmtId="0" fontId="4" fillId="0" borderId="27" xfId="75" applyNumberFormat="1" applyBorder="1">
      <alignment horizontal="left" vertical="center"/>
      <protection/>
    </xf>
    <xf numFmtId="0" fontId="10" fillId="0" borderId="49" xfId="60" applyBorder="1" applyAlignment="1">
      <alignment horizontal="center" vertical="center"/>
      <protection/>
    </xf>
    <xf numFmtId="0" fontId="11" fillId="0" borderId="51" xfId="75" applyNumberFormat="1" applyFont="1" applyBorder="1">
      <alignment horizontal="left" vertical="center"/>
      <protection/>
    </xf>
    <xf numFmtId="0" fontId="11" fillId="0" borderId="49" xfId="75" applyNumberFormat="1" applyFont="1" applyBorder="1">
      <alignment horizontal="left" vertical="center"/>
      <protection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111"/>
  <sheetViews>
    <sheetView zoomScalePageLayoutView="0" workbookViewId="0" topLeftCell="G90">
      <selection activeCell="C16" sqref="C16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68.87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 t="s">
        <v>16</v>
      </c>
      <c r="B1" s="2"/>
      <c r="C1" s="3"/>
      <c r="D1" s="3"/>
      <c r="E1" s="3"/>
      <c r="F1" s="4"/>
      <c r="G1" s="134"/>
      <c r="H1" s="135"/>
      <c r="I1" s="135"/>
      <c r="J1" s="135"/>
      <c r="K1" s="135"/>
    </row>
    <row r="2" spans="1:11" ht="12.75">
      <c r="A2" s="5" t="s">
        <v>30</v>
      </c>
      <c r="B2" s="5"/>
      <c r="C2" s="6" t="s">
        <v>282</v>
      </c>
      <c r="D2" s="7"/>
      <c r="E2" s="7"/>
      <c r="F2" s="6"/>
      <c r="G2" s="8" t="s">
        <v>28</v>
      </c>
      <c r="H2" s="136" t="s">
        <v>83</v>
      </c>
      <c r="I2" s="136"/>
      <c r="J2" s="136"/>
      <c r="K2" s="136"/>
    </row>
    <row r="3" spans="1:11" ht="12.75">
      <c r="A3" s="5" t="s">
        <v>27</v>
      </c>
      <c r="B3" s="5"/>
      <c r="C3" s="9" t="s">
        <v>85</v>
      </c>
      <c r="D3" s="7"/>
      <c r="E3" s="7"/>
      <c r="F3" s="6"/>
      <c r="G3" s="8" t="s">
        <v>29</v>
      </c>
      <c r="H3" s="137" t="s">
        <v>84</v>
      </c>
      <c r="I3" s="137"/>
      <c r="J3" s="137"/>
      <c r="K3" s="137"/>
    </row>
    <row r="4" spans="1:11" ht="13.5" thickBot="1">
      <c r="A4" s="5" t="s">
        <v>1</v>
      </c>
      <c r="B4" s="5"/>
      <c r="C4" s="10"/>
      <c r="D4" s="5"/>
      <c r="E4" s="5" t="s">
        <v>2</v>
      </c>
      <c r="F4" s="11"/>
      <c r="G4" s="12"/>
      <c r="H4" s="138"/>
      <c r="I4" s="139"/>
      <c r="J4" s="139"/>
      <c r="K4" s="139"/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31</v>
      </c>
      <c r="E6" s="62" t="s">
        <v>32</v>
      </c>
      <c r="F6" s="60" t="s">
        <v>33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2:3" ht="15">
      <c r="B9" s="105" t="s">
        <v>86</v>
      </c>
      <c r="C9" s="106" t="s">
        <v>87</v>
      </c>
    </row>
    <row r="11" spans="1:11" ht="12.75">
      <c r="A11" s="116">
        <v>1</v>
      </c>
      <c r="B11" s="117" t="s">
        <v>88</v>
      </c>
      <c r="C11" s="109" t="s">
        <v>89</v>
      </c>
      <c r="D11" s="110" t="s">
        <v>90</v>
      </c>
      <c r="E11" s="111">
        <v>64</v>
      </c>
      <c r="F11" s="112">
        <v>0.0006</v>
      </c>
      <c r="G11" s="113">
        <f aca="true" t="shared" si="0" ref="G11:G42">E11*F11</f>
        <v>0.0384</v>
      </c>
      <c r="I11" s="115"/>
      <c r="J11" s="114"/>
      <c r="K11" s="115">
        <f aca="true" t="shared" si="1" ref="K11:K40">E11*J11</f>
        <v>0</v>
      </c>
    </row>
    <row r="12" spans="1:11" ht="12.75">
      <c r="A12" s="116">
        <v>2</v>
      </c>
      <c r="B12" s="117" t="s">
        <v>91</v>
      </c>
      <c r="C12" s="109" t="s">
        <v>92</v>
      </c>
      <c r="D12" s="110" t="s">
        <v>90</v>
      </c>
      <c r="E12" s="111">
        <v>1106</v>
      </c>
      <c r="F12" s="112">
        <v>0.00097</v>
      </c>
      <c r="G12" s="113">
        <f t="shared" si="0"/>
        <v>1.07282</v>
      </c>
      <c r="I12" s="115"/>
      <c r="J12" s="114"/>
      <c r="K12" s="115">
        <f t="shared" si="1"/>
        <v>0</v>
      </c>
    </row>
    <row r="13" spans="1:11" ht="12.75">
      <c r="A13" s="116">
        <v>3</v>
      </c>
      <c r="B13" s="117" t="s">
        <v>93</v>
      </c>
      <c r="C13" s="109" t="s">
        <v>94</v>
      </c>
      <c r="D13" s="110" t="s">
        <v>90</v>
      </c>
      <c r="E13" s="111">
        <v>352</v>
      </c>
      <c r="F13" s="112">
        <v>0.00111</v>
      </c>
      <c r="G13" s="113">
        <f t="shared" si="0"/>
        <v>0.39072</v>
      </c>
      <c r="I13" s="115"/>
      <c r="J13" s="114"/>
      <c r="K13" s="115">
        <f t="shared" si="1"/>
        <v>0</v>
      </c>
    </row>
    <row r="14" spans="1:11" ht="12.75">
      <c r="A14" s="116">
        <v>4</v>
      </c>
      <c r="B14" s="117" t="s">
        <v>95</v>
      </c>
      <c r="C14" s="109" t="s">
        <v>96</v>
      </c>
      <c r="D14" s="110" t="s">
        <v>90</v>
      </c>
      <c r="E14" s="111">
        <v>457</v>
      </c>
      <c r="F14" s="112">
        <v>0.00236</v>
      </c>
      <c r="G14" s="113">
        <f t="shared" si="0"/>
        <v>1.0785200000000001</v>
      </c>
      <c r="I14" s="115"/>
      <c r="J14" s="114"/>
      <c r="K14" s="115">
        <f t="shared" si="1"/>
        <v>0</v>
      </c>
    </row>
    <row r="15" spans="1:11" ht="12.75">
      <c r="A15" s="116">
        <v>5</v>
      </c>
      <c r="B15" s="117" t="s">
        <v>97</v>
      </c>
      <c r="C15" s="109" t="s">
        <v>98</v>
      </c>
      <c r="D15" s="110" t="s">
        <v>90</v>
      </c>
      <c r="E15" s="111">
        <v>75</v>
      </c>
      <c r="F15" s="112">
        <v>0.00365</v>
      </c>
      <c r="G15" s="113">
        <f t="shared" si="0"/>
        <v>0.27375</v>
      </c>
      <c r="I15" s="115"/>
      <c r="J15" s="114"/>
      <c r="K15" s="115">
        <f t="shared" si="1"/>
        <v>0</v>
      </c>
    </row>
    <row r="16" spans="1:11" ht="12.75">
      <c r="A16" s="116">
        <v>6</v>
      </c>
      <c r="B16" s="117" t="s">
        <v>99</v>
      </c>
      <c r="C16" s="109" t="s">
        <v>100</v>
      </c>
      <c r="D16" s="110" t="s">
        <v>90</v>
      </c>
      <c r="E16" s="111">
        <v>75</v>
      </c>
      <c r="F16" s="112">
        <v>0.00606</v>
      </c>
      <c r="G16" s="113">
        <f t="shared" si="0"/>
        <v>0.4545</v>
      </c>
      <c r="I16" s="115"/>
      <c r="J16" s="114"/>
      <c r="K16" s="115">
        <f t="shared" si="1"/>
        <v>0</v>
      </c>
    </row>
    <row r="17" spans="1:11" ht="12.75">
      <c r="A17" s="116">
        <v>7</v>
      </c>
      <c r="B17" s="117" t="s">
        <v>101</v>
      </c>
      <c r="C17" s="109" t="s">
        <v>102</v>
      </c>
      <c r="D17" s="110" t="s">
        <v>90</v>
      </c>
      <c r="E17" s="111">
        <v>19</v>
      </c>
      <c r="F17" s="112">
        <v>0.01484</v>
      </c>
      <c r="G17" s="113">
        <f t="shared" si="0"/>
        <v>0.28196</v>
      </c>
      <c r="I17" s="115"/>
      <c r="J17" s="114"/>
      <c r="K17" s="115">
        <f t="shared" si="1"/>
        <v>0</v>
      </c>
    </row>
    <row r="18" spans="1:11" ht="12.75">
      <c r="A18" s="116">
        <v>8</v>
      </c>
      <c r="B18" s="117" t="s">
        <v>103</v>
      </c>
      <c r="C18" s="109" t="s">
        <v>104</v>
      </c>
      <c r="D18" s="110" t="s">
        <v>90</v>
      </c>
      <c r="E18" s="111">
        <v>27</v>
      </c>
      <c r="F18" s="112">
        <v>0.02289</v>
      </c>
      <c r="G18" s="113">
        <f t="shared" si="0"/>
        <v>0.61803</v>
      </c>
      <c r="I18" s="115"/>
      <c r="J18" s="114"/>
      <c r="K18" s="115">
        <f t="shared" si="1"/>
        <v>0</v>
      </c>
    </row>
    <row r="19" spans="1:11" ht="12.75">
      <c r="A19" s="116">
        <v>9</v>
      </c>
      <c r="B19" s="117" t="s">
        <v>105</v>
      </c>
      <c r="C19" s="109" t="s">
        <v>106</v>
      </c>
      <c r="D19" s="110" t="s">
        <v>90</v>
      </c>
      <c r="E19" s="111">
        <v>35</v>
      </c>
      <c r="F19" s="112">
        <v>0.02533</v>
      </c>
      <c r="G19" s="113">
        <f t="shared" si="0"/>
        <v>0.88655</v>
      </c>
      <c r="I19" s="115"/>
      <c r="J19" s="114"/>
      <c r="K19" s="115">
        <f t="shared" si="1"/>
        <v>0</v>
      </c>
    </row>
    <row r="20" spans="1:11" ht="12.75">
      <c r="A20" s="116">
        <v>10</v>
      </c>
      <c r="B20" s="117" t="s">
        <v>107</v>
      </c>
      <c r="C20" s="109" t="s">
        <v>108</v>
      </c>
      <c r="D20" s="110" t="s">
        <v>90</v>
      </c>
      <c r="E20" s="111">
        <v>15</v>
      </c>
      <c r="F20" s="112">
        <v>0.0046</v>
      </c>
      <c r="G20" s="113">
        <f t="shared" si="0"/>
        <v>0.069</v>
      </c>
      <c r="I20" s="115"/>
      <c r="J20" s="114"/>
      <c r="K20" s="115">
        <f t="shared" si="1"/>
        <v>0</v>
      </c>
    </row>
    <row r="21" spans="1:11" ht="12.75">
      <c r="A21" s="116">
        <v>11</v>
      </c>
      <c r="B21" s="117" t="s">
        <v>109</v>
      </c>
      <c r="C21" s="109" t="s">
        <v>110</v>
      </c>
      <c r="D21" s="110" t="s">
        <v>90</v>
      </c>
      <c r="E21" s="111">
        <v>10</v>
      </c>
      <c r="F21" s="112">
        <v>0.00645</v>
      </c>
      <c r="G21" s="113">
        <f t="shared" si="0"/>
        <v>0.0645</v>
      </c>
      <c r="I21" s="115"/>
      <c r="J21" s="114"/>
      <c r="K21" s="115">
        <f t="shared" si="1"/>
        <v>0</v>
      </c>
    </row>
    <row r="22" spans="1:11" ht="12.75">
      <c r="A22" s="116">
        <v>12</v>
      </c>
      <c r="B22" s="117" t="s">
        <v>111</v>
      </c>
      <c r="C22" s="109" t="s">
        <v>112</v>
      </c>
      <c r="D22" s="110" t="s">
        <v>90</v>
      </c>
      <c r="E22" s="111">
        <v>88</v>
      </c>
      <c r="F22" s="112">
        <v>0.01082</v>
      </c>
      <c r="G22" s="113">
        <f t="shared" si="0"/>
        <v>0.95216</v>
      </c>
      <c r="I22" s="115"/>
      <c r="J22" s="114"/>
      <c r="K22" s="115">
        <f t="shared" si="1"/>
        <v>0</v>
      </c>
    </row>
    <row r="23" spans="1:11" ht="12.75">
      <c r="A23" s="116">
        <v>13</v>
      </c>
      <c r="B23" s="117" t="s">
        <v>113</v>
      </c>
      <c r="C23" s="109" t="s">
        <v>114</v>
      </c>
      <c r="D23" s="110" t="s">
        <v>90</v>
      </c>
      <c r="E23" s="111">
        <v>64</v>
      </c>
      <c r="F23" s="112">
        <v>4E-05</v>
      </c>
      <c r="G23" s="113">
        <f t="shared" si="0"/>
        <v>0.00256</v>
      </c>
      <c r="I23" s="115"/>
      <c r="J23" s="114"/>
      <c r="K23" s="115">
        <f t="shared" si="1"/>
        <v>0</v>
      </c>
    </row>
    <row r="24" spans="1:11" ht="12.75">
      <c r="A24" s="116">
        <v>14</v>
      </c>
      <c r="B24" s="117" t="s">
        <v>115</v>
      </c>
      <c r="C24" s="109" t="s">
        <v>116</v>
      </c>
      <c r="D24" s="110" t="s">
        <v>90</v>
      </c>
      <c r="E24" s="111">
        <v>1106</v>
      </c>
      <c r="F24" s="112">
        <v>5E-05</v>
      </c>
      <c r="G24" s="113">
        <f t="shared" si="0"/>
        <v>0.0553</v>
      </c>
      <c r="I24" s="115"/>
      <c r="J24" s="114"/>
      <c r="K24" s="115">
        <f t="shared" si="1"/>
        <v>0</v>
      </c>
    </row>
    <row r="25" spans="1:11" ht="12.75">
      <c r="A25" s="116">
        <v>15</v>
      </c>
      <c r="B25" s="117" t="s">
        <v>117</v>
      </c>
      <c r="C25" s="109" t="s">
        <v>118</v>
      </c>
      <c r="D25" s="110" t="s">
        <v>90</v>
      </c>
      <c r="E25" s="111">
        <v>352</v>
      </c>
      <c r="F25" s="112">
        <v>5E-05</v>
      </c>
      <c r="G25" s="113">
        <f t="shared" si="0"/>
        <v>0.0176</v>
      </c>
      <c r="I25" s="115"/>
      <c r="J25" s="114"/>
      <c r="K25" s="115">
        <f t="shared" si="1"/>
        <v>0</v>
      </c>
    </row>
    <row r="26" spans="1:11" ht="12.75">
      <c r="A26" s="116">
        <v>16</v>
      </c>
      <c r="B26" s="117" t="s">
        <v>119</v>
      </c>
      <c r="C26" s="109" t="s">
        <v>120</v>
      </c>
      <c r="D26" s="110" t="s">
        <v>90</v>
      </c>
      <c r="E26" s="111">
        <v>457</v>
      </c>
      <c r="F26" s="112">
        <v>9E-05</v>
      </c>
      <c r="G26" s="113">
        <f t="shared" si="0"/>
        <v>0.04113</v>
      </c>
      <c r="I26" s="115"/>
      <c r="J26" s="114"/>
      <c r="K26" s="115">
        <f t="shared" si="1"/>
        <v>0</v>
      </c>
    </row>
    <row r="27" spans="1:11" ht="12.75">
      <c r="A27" s="116">
        <v>17</v>
      </c>
      <c r="B27" s="117" t="s">
        <v>121</v>
      </c>
      <c r="C27" s="109" t="s">
        <v>122</v>
      </c>
      <c r="D27" s="110" t="s">
        <v>90</v>
      </c>
      <c r="E27" s="111">
        <v>75</v>
      </c>
      <c r="F27" s="112">
        <v>9E-05</v>
      </c>
      <c r="G27" s="113">
        <f t="shared" si="0"/>
        <v>0.006750000000000001</v>
      </c>
      <c r="I27" s="115"/>
      <c r="J27" s="114"/>
      <c r="K27" s="115">
        <f t="shared" si="1"/>
        <v>0</v>
      </c>
    </row>
    <row r="28" spans="1:11" ht="12.75">
      <c r="A28" s="116">
        <v>18</v>
      </c>
      <c r="B28" s="117" t="s">
        <v>123</v>
      </c>
      <c r="C28" s="109" t="s">
        <v>124</v>
      </c>
      <c r="D28" s="110" t="s">
        <v>90</v>
      </c>
      <c r="E28" s="111">
        <v>75</v>
      </c>
      <c r="F28" s="112">
        <v>0.00012</v>
      </c>
      <c r="G28" s="113">
        <f t="shared" si="0"/>
        <v>0.009000000000000001</v>
      </c>
      <c r="I28" s="115"/>
      <c r="J28" s="114"/>
      <c r="K28" s="115">
        <f t="shared" si="1"/>
        <v>0</v>
      </c>
    </row>
    <row r="29" spans="1:11" ht="12.75">
      <c r="A29" s="116">
        <v>19</v>
      </c>
      <c r="B29" s="117" t="s">
        <v>125</v>
      </c>
      <c r="C29" s="109" t="s">
        <v>126</v>
      </c>
      <c r="D29" s="110" t="s">
        <v>90</v>
      </c>
      <c r="E29" s="111">
        <v>19</v>
      </c>
      <c r="F29" s="112">
        <v>0.00019</v>
      </c>
      <c r="G29" s="113">
        <f t="shared" si="0"/>
        <v>0.0036100000000000004</v>
      </c>
      <c r="I29" s="115"/>
      <c r="J29" s="114"/>
      <c r="K29" s="115">
        <f t="shared" si="1"/>
        <v>0</v>
      </c>
    </row>
    <row r="30" spans="1:11" ht="12.75">
      <c r="A30" s="116">
        <v>20</v>
      </c>
      <c r="B30" s="117" t="s">
        <v>127</v>
      </c>
      <c r="C30" s="109" t="s">
        <v>128</v>
      </c>
      <c r="D30" s="110" t="s">
        <v>90</v>
      </c>
      <c r="E30" s="111">
        <v>27</v>
      </c>
      <c r="F30" s="112">
        <v>0.00022</v>
      </c>
      <c r="G30" s="113">
        <f t="shared" si="0"/>
        <v>0.00594</v>
      </c>
      <c r="I30" s="115"/>
      <c r="J30" s="114"/>
      <c r="K30" s="115">
        <f t="shared" si="1"/>
        <v>0</v>
      </c>
    </row>
    <row r="31" spans="1:11" ht="12.75">
      <c r="A31" s="116">
        <v>21</v>
      </c>
      <c r="B31" s="117" t="s">
        <v>129</v>
      </c>
      <c r="C31" s="109" t="s">
        <v>130</v>
      </c>
      <c r="D31" s="110" t="s">
        <v>90</v>
      </c>
      <c r="E31" s="111">
        <v>35</v>
      </c>
      <c r="F31" s="112">
        <v>0.00024</v>
      </c>
      <c r="G31" s="113">
        <f t="shared" si="0"/>
        <v>0.0084</v>
      </c>
      <c r="I31" s="115"/>
      <c r="J31" s="114"/>
      <c r="K31" s="115">
        <f t="shared" si="1"/>
        <v>0</v>
      </c>
    </row>
    <row r="32" spans="1:11" ht="12.75">
      <c r="A32" s="116">
        <v>22</v>
      </c>
      <c r="B32" s="117" t="s">
        <v>131</v>
      </c>
      <c r="C32" s="109" t="s">
        <v>132</v>
      </c>
      <c r="D32" s="110" t="s">
        <v>133</v>
      </c>
      <c r="E32" s="111">
        <v>103</v>
      </c>
      <c r="F32" s="112">
        <v>2E-05</v>
      </c>
      <c r="G32" s="113">
        <f t="shared" si="0"/>
        <v>0.00206</v>
      </c>
      <c r="I32" s="115"/>
      <c r="J32" s="114"/>
      <c r="K32" s="115">
        <f t="shared" si="1"/>
        <v>0</v>
      </c>
    </row>
    <row r="33" spans="1:11" ht="12.75">
      <c r="A33" s="116">
        <v>23</v>
      </c>
      <c r="B33" s="117" t="s">
        <v>134</v>
      </c>
      <c r="C33" s="109" t="s">
        <v>135</v>
      </c>
      <c r="D33" s="110" t="s">
        <v>133</v>
      </c>
      <c r="E33" s="111">
        <v>212</v>
      </c>
      <c r="F33" s="112">
        <v>2E-05</v>
      </c>
      <c r="G33" s="113">
        <f t="shared" si="0"/>
        <v>0.004240000000000001</v>
      </c>
      <c r="I33" s="115"/>
      <c r="J33" s="114"/>
      <c r="K33" s="115">
        <f t="shared" si="1"/>
        <v>0</v>
      </c>
    </row>
    <row r="34" spans="1:11" ht="12.75">
      <c r="A34" s="116">
        <v>24</v>
      </c>
      <c r="B34" s="117" t="s">
        <v>136</v>
      </c>
      <c r="C34" s="109" t="s">
        <v>137</v>
      </c>
      <c r="D34" s="110" t="s">
        <v>133</v>
      </c>
      <c r="E34" s="111">
        <v>32</v>
      </c>
      <c r="F34" s="112">
        <v>2E-05</v>
      </c>
      <c r="G34" s="113">
        <f t="shared" si="0"/>
        <v>0.00064</v>
      </c>
      <c r="I34" s="115"/>
      <c r="J34" s="114"/>
      <c r="K34" s="115">
        <f t="shared" si="1"/>
        <v>0</v>
      </c>
    </row>
    <row r="35" spans="1:11" ht="12.75">
      <c r="A35" s="116">
        <v>25</v>
      </c>
      <c r="B35" s="117" t="s">
        <v>138</v>
      </c>
      <c r="C35" s="109" t="s">
        <v>139</v>
      </c>
      <c r="D35" s="110" t="s">
        <v>133</v>
      </c>
      <c r="E35" s="111">
        <v>37</v>
      </c>
      <c r="F35" s="112">
        <v>2E-05</v>
      </c>
      <c r="G35" s="113">
        <f t="shared" si="0"/>
        <v>0.0007400000000000001</v>
      </c>
      <c r="I35" s="115"/>
      <c r="J35" s="114"/>
      <c r="K35" s="115">
        <f t="shared" si="1"/>
        <v>0</v>
      </c>
    </row>
    <row r="36" spans="1:11" ht="12.75">
      <c r="A36" s="116">
        <v>26</v>
      </c>
      <c r="B36" s="117" t="s">
        <v>140</v>
      </c>
      <c r="C36" s="109" t="s">
        <v>141</v>
      </c>
      <c r="D36" s="110" t="s">
        <v>133</v>
      </c>
      <c r="E36" s="111">
        <v>5</v>
      </c>
      <c r="F36" s="112">
        <v>2E-05</v>
      </c>
      <c r="G36" s="113">
        <f t="shared" si="0"/>
        <v>0.0001</v>
      </c>
      <c r="I36" s="115"/>
      <c r="J36" s="114"/>
      <c r="K36" s="115">
        <f t="shared" si="1"/>
        <v>0</v>
      </c>
    </row>
    <row r="37" spans="1:11" ht="12.75">
      <c r="A37" s="116">
        <v>27</v>
      </c>
      <c r="B37" s="117" t="s">
        <v>142</v>
      </c>
      <c r="C37" s="109" t="s">
        <v>143</v>
      </c>
      <c r="D37" s="110" t="s">
        <v>133</v>
      </c>
      <c r="E37" s="111">
        <v>2</v>
      </c>
      <c r="F37" s="112">
        <v>2E-05</v>
      </c>
      <c r="G37" s="113">
        <f t="shared" si="0"/>
        <v>4E-05</v>
      </c>
      <c r="I37" s="115"/>
      <c r="J37" s="114"/>
      <c r="K37" s="115">
        <f t="shared" si="1"/>
        <v>0</v>
      </c>
    </row>
    <row r="38" spans="1:11" ht="12.75">
      <c r="A38" s="116">
        <v>28</v>
      </c>
      <c r="B38" s="117" t="s">
        <v>144</v>
      </c>
      <c r="C38" s="109" t="s">
        <v>145</v>
      </c>
      <c r="D38" s="110" t="s">
        <v>133</v>
      </c>
      <c r="E38" s="111">
        <v>2</v>
      </c>
      <c r="F38" s="112">
        <v>2E-05</v>
      </c>
      <c r="G38" s="113">
        <f t="shared" si="0"/>
        <v>4E-05</v>
      </c>
      <c r="I38" s="115"/>
      <c r="J38" s="114"/>
      <c r="K38" s="115">
        <f t="shared" si="1"/>
        <v>0</v>
      </c>
    </row>
    <row r="39" spans="1:11" ht="12.75">
      <c r="A39" s="116">
        <v>29</v>
      </c>
      <c r="B39" s="117" t="s">
        <v>146</v>
      </c>
      <c r="C39" s="109" t="s">
        <v>147</v>
      </c>
      <c r="D39" s="110" t="s">
        <v>133</v>
      </c>
      <c r="E39" s="111">
        <v>3</v>
      </c>
      <c r="F39" s="112">
        <v>4E-05</v>
      </c>
      <c r="G39" s="113">
        <f t="shared" si="0"/>
        <v>0.00012000000000000002</v>
      </c>
      <c r="I39" s="115"/>
      <c r="J39" s="114"/>
      <c r="K39" s="115">
        <f t="shared" si="1"/>
        <v>0</v>
      </c>
    </row>
    <row r="40" spans="1:11" ht="12.75">
      <c r="A40" s="116">
        <v>30</v>
      </c>
      <c r="B40" s="117" t="s">
        <v>148</v>
      </c>
      <c r="C40" s="109" t="s">
        <v>149</v>
      </c>
      <c r="D40" s="110" t="s">
        <v>133</v>
      </c>
      <c r="E40" s="111">
        <v>3</v>
      </c>
      <c r="F40" s="112">
        <v>0</v>
      </c>
      <c r="G40" s="113">
        <f t="shared" si="0"/>
        <v>0</v>
      </c>
      <c r="I40" s="115"/>
      <c r="J40" s="114"/>
      <c r="K40" s="115">
        <f t="shared" si="1"/>
        <v>0</v>
      </c>
    </row>
    <row r="41" spans="1:11" ht="12.75">
      <c r="A41" s="118" t="s">
        <v>150</v>
      </c>
      <c r="B41" s="119" t="s">
        <v>151</v>
      </c>
      <c r="C41" s="109" t="s">
        <v>152</v>
      </c>
      <c r="D41" s="110" t="s">
        <v>153</v>
      </c>
      <c r="E41" s="111">
        <v>57</v>
      </c>
      <c r="F41" s="112">
        <v>0</v>
      </c>
      <c r="G41" s="113">
        <f t="shared" si="0"/>
        <v>0</v>
      </c>
      <c r="H41" s="114"/>
      <c r="I41" s="115">
        <f aca="true" t="shared" si="2" ref="I41:I53">E41*H41</f>
        <v>0</v>
      </c>
      <c r="K41" s="115"/>
    </row>
    <row r="42" spans="1:11" ht="12.75">
      <c r="A42" s="118" t="s">
        <v>154</v>
      </c>
      <c r="B42" s="119" t="s">
        <v>151</v>
      </c>
      <c r="C42" s="109" t="s">
        <v>155</v>
      </c>
      <c r="D42" s="110" t="s">
        <v>153</v>
      </c>
      <c r="E42" s="111">
        <v>8</v>
      </c>
      <c r="F42" s="112">
        <v>0</v>
      </c>
      <c r="G42" s="113">
        <f t="shared" si="0"/>
        <v>0</v>
      </c>
      <c r="H42" s="114"/>
      <c r="I42" s="115">
        <f t="shared" si="2"/>
        <v>0</v>
      </c>
      <c r="K42" s="115"/>
    </row>
    <row r="43" spans="1:11" ht="12.75">
      <c r="A43" s="118" t="s">
        <v>156</v>
      </c>
      <c r="B43" s="119" t="s">
        <v>151</v>
      </c>
      <c r="C43" s="109" t="s">
        <v>157</v>
      </c>
      <c r="D43" s="110" t="s">
        <v>153</v>
      </c>
      <c r="E43" s="111">
        <v>15</v>
      </c>
      <c r="F43" s="112">
        <v>0</v>
      </c>
      <c r="G43" s="113">
        <f aca="true" t="shared" si="3" ref="G43:G60">E43*F43</f>
        <v>0</v>
      </c>
      <c r="H43" s="114"/>
      <c r="I43" s="115">
        <f t="shared" si="2"/>
        <v>0</v>
      </c>
      <c r="K43" s="115"/>
    </row>
    <row r="44" spans="1:11" ht="12.75">
      <c r="A44" s="118" t="s">
        <v>158</v>
      </c>
      <c r="B44" s="119" t="s">
        <v>151</v>
      </c>
      <c r="C44" s="109" t="s">
        <v>159</v>
      </c>
      <c r="D44" s="110" t="s">
        <v>153</v>
      </c>
      <c r="E44" s="111">
        <v>23</v>
      </c>
      <c r="F44" s="112">
        <v>0</v>
      </c>
      <c r="G44" s="113">
        <f t="shared" si="3"/>
        <v>0</v>
      </c>
      <c r="H44" s="114"/>
      <c r="I44" s="115">
        <f t="shared" si="2"/>
        <v>0</v>
      </c>
      <c r="K44" s="115"/>
    </row>
    <row r="45" spans="1:11" ht="12.75">
      <c r="A45" s="118" t="s">
        <v>160</v>
      </c>
      <c r="B45" s="119" t="s">
        <v>151</v>
      </c>
      <c r="C45" s="109" t="s">
        <v>161</v>
      </c>
      <c r="D45" s="110" t="s">
        <v>153</v>
      </c>
      <c r="E45" s="111">
        <v>213</v>
      </c>
      <c r="F45" s="112">
        <v>0</v>
      </c>
      <c r="G45" s="113">
        <f t="shared" si="3"/>
        <v>0</v>
      </c>
      <c r="H45" s="114"/>
      <c r="I45" s="115">
        <f t="shared" si="2"/>
        <v>0</v>
      </c>
      <c r="K45" s="115"/>
    </row>
    <row r="46" spans="1:11" ht="12.75">
      <c r="A46" s="118" t="s">
        <v>162</v>
      </c>
      <c r="B46" s="119" t="s">
        <v>151</v>
      </c>
      <c r="C46" s="109" t="s">
        <v>163</v>
      </c>
      <c r="D46" s="110" t="s">
        <v>153</v>
      </c>
      <c r="E46" s="111">
        <v>32</v>
      </c>
      <c r="F46" s="112">
        <v>0</v>
      </c>
      <c r="G46" s="113">
        <f t="shared" si="3"/>
        <v>0</v>
      </c>
      <c r="H46" s="114"/>
      <c r="I46" s="115">
        <f t="shared" si="2"/>
        <v>0</v>
      </c>
      <c r="K46" s="115"/>
    </row>
    <row r="47" spans="1:11" ht="12.75">
      <c r="A47" s="118" t="s">
        <v>164</v>
      </c>
      <c r="B47" s="119" t="s">
        <v>151</v>
      </c>
      <c r="C47" s="109" t="s">
        <v>165</v>
      </c>
      <c r="D47" s="110" t="s">
        <v>153</v>
      </c>
      <c r="E47" s="111">
        <v>37</v>
      </c>
      <c r="F47" s="112">
        <v>0</v>
      </c>
      <c r="G47" s="113">
        <f t="shared" si="3"/>
        <v>0</v>
      </c>
      <c r="H47" s="114"/>
      <c r="I47" s="115">
        <f t="shared" si="2"/>
        <v>0</v>
      </c>
      <c r="K47" s="115"/>
    </row>
    <row r="48" spans="1:11" ht="12.75">
      <c r="A48" s="118" t="s">
        <v>166</v>
      </c>
      <c r="B48" s="119" t="s">
        <v>151</v>
      </c>
      <c r="C48" s="109" t="s">
        <v>167</v>
      </c>
      <c r="D48" s="110" t="s">
        <v>153</v>
      </c>
      <c r="E48" s="111">
        <v>5</v>
      </c>
      <c r="F48" s="112">
        <v>0</v>
      </c>
      <c r="G48" s="113">
        <f t="shared" si="3"/>
        <v>0</v>
      </c>
      <c r="H48" s="114"/>
      <c r="I48" s="115">
        <f t="shared" si="2"/>
        <v>0</v>
      </c>
      <c r="K48" s="115"/>
    </row>
    <row r="49" spans="1:11" ht="12.75">
      <c r="A49" s="118" t="s">
        <v>168</v>
      </c>
      <c r="B49" s="119" t="s">
        <v>151</v>
      </c>
      <c r="C49" s="109" t="s">
        <v>169</v>
      </c>
      <c r="D49" s="110" t="s">
        <v>153</v>
      </c>
      <c r="E49" s="111">
        <v>2</v>
      </c>
      <c r="F49" s="112">
        <v>0</v>
      </c>
      <c r="G49" s="113">
        <f t="shared" si="3"/>
        <v>0</v>
      </c>
      <c r="H49" s="114"/>
      <c r="I49" s="115">
        <f t="shared" si="2"/>
        <v>0</v>
      </c>
      <c r="K49" s="115"/>
    </row>
    <row r="50" spans="1:11" ht="12.75">
      <c r="A50" s="118" t="s">
        <v>170</v>
      </c>
      <c r="B50" s="119" t="s">
        <v>151</v>
      </c>
      <c r="C50" s="109" t="s">
        <v>171</v>
      </c>
      <c r="D50" s="110" t="s">
        <v>153</v>
      </c>
      <c r="E50" s="111">
        <v>2</v>
      </c>
      <c r="F50" s="112">
        <v>0</v>
      </c>
      <c r="G50" s="113">
        <f t="shared" si="3"/>
        <v>0</v>
      </c>
      <c r="H50" s="114"/>
      <c r="I50" s="115">
        <f t="shared" si="2"/>
        <v>0</v>
      </c>
      <c r="K50" s="115"/>
    </row>
    <row r="51" spans="1:11" ht="12.75">
      <c r="A51" s="118" t="s">
        <v>172</v>
      </c>
      <c r="B51" s="119" t="s">
        <v>151</v>
      </c>
      <c r="C51" s="109" t="s">
        <v>173</v>
      </c>
      <c r="D51" s="110" t="s">
        <v>153</v>
      </c>
      <c r="E51" s="111">
        <v>1</v>
      </c>
      <c r="F51" s="112">
        <v>0</v>
      </c>
      <c r="G51" s="113">
        <f t="shared" si="3"/>
        <v>0</v>
      </c>
      <c r="H51" s="114"/>
      <c r="I51" s="115">
        <f t="shared" si="2"/>
        <v>0</v>
      </c>
      <c r="K51" s="115"/>
    </row>
    <row r="52" spans="1:11" ht="12.75">
      <c r="A52" s="118" t="s">
        <v>174</v>
      </c>
      <c r="B52" s="119" t="s">
        <v>151</v>
      </c>
      <c r="C52" s="109" t="s">
        <v>175</v>
      </c>
      <c r="D52" s="110" t="s">
        <v>153</v>
      </c>
      <c r="E52" s="111">
        <v>1</v>
      </c>
      <c r="F52" s="112">
        <v>0</v>
      </c>
      <c r="G52" s="113">
        <f t="shared" si="3"/>
        <v>0</v>
      </c>
      <c r="H52" s="114"/>
      <c r="I52" s="115">
        <f t="shared" si="2"/>
        <v>0</v>
      </c>
      <c r="K52" s="115"/>
    </row>
    <row r="53" spans="1:11" ht="12.75">
      <c r="A53" s="118" t="s">
        <v>176</v>
      </c>
      <c r="B53" s="119" t="s">
        <v>151</v>
      </c>
      <c r="C53" s="109" t="s">
        <v>177</v>
      </c>
      <c r="D53" s="110" t="s">
        <v>153</v>
      </c>
      <c r="E53" s="111">
        <v>1</v>
      </c>
      <c r="F53" s="112">
        <v>0</v>
      </c>
      <c r="G53" s="113">
        <f t="shared" si="3"/>
        <v>0</v>
      </c>
      <c r="H53" s="114"/>
      <c r="I53" s="115">
        <f t="shared" si="2"/>
        <v>0</v>
      </c>
      <c r="K53" s="115"/>
    </row>
    <row r="54" spans="1:11" ht="12.75">
      <c r="A54" s="116">
        <v>31</v>
      </c>
      <c r="B54" s="117" t="s">
        <v>178</v>
      </c>
      <c r="C54" s="109" t="s">
        <v>179</v>
      </c>
      <c r="D54" s="110" t="s">
        <v>180</v>
      </c>
      <c r="E54" s="111">
        <v>8</v>
      </c>
      <c r="F54" s="112">
        <v>0.03016</v>
      </c>
      <c r="G54" s="113">
        <f t="shared" si="3"/>
        <v>0.24128</v>
      </c>
      <c r="I54" s="115"/>
      <c r="J54" s="114"/>
      <c r="K54" s="115">
        <f aca="true" t="shared" si="4" ref="K54:K74">E54*J54</f>
        <v>0</v>
      </c>
    </row>
    <row r="55" spans="1:11" ht="12.75">
      <c r="A55" s="116">
        <v>32</v>
      </c>
      <c r="B55" s="117" t="s">
        <v>181</v>
      </c>
      <c r="C55" s="109" t="s">
        <v>182</v>
      </c>
      <c r="D55" s="110" t="s">
        <v>133</v>
      </c>
      <c r="E55" s="111">
        <v>8</v>
      </c>
      <c r="F55" s="112">
        <v>0.00167</v>
      </c>
      <c r="G55" s="113">
        <f t="shared" si="3"/>
        <v>0.01336</v>
      </c>
      <c r="I55" s="115"/>
      <c r="J55" s="114"/>
      <c r="K55" s="115">
        <f t="shared" si="4"/>
        <v>0</v>
      </c>
    </row>
    <row r="56" spans="1:11" ht="12.75">
      <c r="A56" s="116">
        <v>33</v>
      </c>
      <c r="B56" s="117" t="s">
        <v>183</v>
      </c>
      <c r="C56" s="109" t="s">
        <v>184</v>
      </c>
      <c r="D56" s="110" t="s">
        <v>90</v>
      </c>
      <c r="E56" s="111">
        <v>2154</v>
      </c>
      <c r="F56" s="112">
        <v>0.00019</v>
      </c>
      <c r="G56" s="113">
        <f t="shared" si="3"/>
        <v>0.40926</v>
      </c>
      <c r="I56" s="115"/>
      <c r="J56" s="114"/>
      <c r="K56" s="115">
        <f t="shared" si="4"/>
        <v>0</v>
      </c>
    </row>
    <row r="57" spans="1:11" ht="12.75">
      <c r="A57" s="116">
        <v>34</v>
      </c>
      <c r="B57" s="117" t="s">
        <v>185</v>
      </c>
      <c r="C57" s="109" t="s">
        <v>186</v>
      </c>
      <c r="D57" s="110" t="s">
        <v>90</v>
      </c>
      <c r="E57" s="111">
        <v>169</v>
      </c>
      <c r="F57" s="112">
        <v>0.00035</v>
      </c>
      <c r="G57" s="113">
        <f t="shared" si="3"/>
        <v>0.05915</v>
      </c>
      <c r="I57" s="115"/>
      <c r="J57" s="114"/>
      <c r="K57" s="115">
        <f t="shared" si="4"/>
        <v>0</v>
      </c>
    </row>
    <row r="58" spans="1:11" ht="12.75">
      <c r="A58" s="116">
        <v>35</v>
      </c>
      <c r="B58" s="117" t="s">
        <v>187</v>
      </c>
      <c r="C58" s="109" t="s">
        <v>188</v>
      </c>
      <c r="D58" s="110" t="s">
        <v>90</v>
      </c>
      <c r="E58" s="111">
        <v>2288</v>
      </c>
      <c r="F58" s="112">
        <v>1E-05</v>
      </c>
      <c r="G58" s="113">
        <f t="shared" si="3"/>
        <v>0.02288</v>
      </c>
      <c r="I58" s="115"/>
      <c r="J58" s="114"/>
      <c r="K58" s="115">
        <f t="shared" si="4"/>
        <v>0</v>
      </c>
    </row>
    <row r="59" spans="1:11" ht="12.75">
      <c r="A59" s="116">
        <v>36</v>
      </c>
      <c r="B59" s="117" t="s">
        <v>189</v>
      </c>
      <c r="C59" s="109" t="s">
        <v>190</v>
      </c>
      <c r="D59" s="110" t="s">
        <v>90</v>
      </c>
      <c r="E59" s="111">
        <v>35</v>
      </c>
      <c r="F59" s="112">
        <v>1E-05</v>
      </c>
      <c r="G59" s="113">
        <f t="shared" si="3"/>
        <v>0.00035000000000000005</v>
      </c>
      <c r="I59" s="115"/>
      <c r="J59" s="114"/>
      <c r="K59" s="115">
        <f t="shared" si="4"/>
        <v>0</v>
      </c>
    </row>
    <row r="60" spans="1:11" ht="12.75">
      <c r="A60" s="116">
        <v>37</v>
      </c>
      <c r="B60" s="117" t="s">
        <v>191</v>
      </c>
      <c r="C60" s="109" t="s">
        <v>192</v>
      </c>
      <c r="D60" s="110" t="s">
        <v>193</v>
      </c>
      <c r="E60" s="120">
        <v>0.011200000000000002</v>
      </c>
      <c r="F60" s="112">
        <v>0</v>
      </c>
      <c r="G60" s="113">
        <f t="shared" si="3"/>
        <v>0</v>
      </c>
      <c r="I60" s="115"/>
      <c r="J60" s="114"/>
      <c r="K60" s="115">
        <f t="shared" si="4"/>
        <v>0</v>
      </c>
    </row>
    <row r="61" spans="1:11" ht="12.75">
      <c r="A61" s="116">
        <v>38</v>
      </c>
      <c r="B61" s="117" t="s">
        <v>194</v>
      </c>
      <c r="C61" s="109" t="s">
        <v>195</v>
      </c>
      <c r="D61" s="110" t="s">
        <v>90</v>
      </c>
      <c r="E61" s="111">
        <v>1522</v>
      </c>
      <c r="F61" s="112">
        <v>0.00213</v>
      </c>
      <c r="G61" s="121" t="str">
        <f aca="true" t="shared" si="5" ref="G61:G72">FIXED(E61*F61,3,TRUE)</f>
        <v>3,242</v>
      </c>
      <c r="I61" s="115"/>
      <c r="J61" s="114"/>
      <c r="K61" s="115">
        <f t="shared" si="4"/>
        <v>0</v>
      </c>
    </row>
    <row r="62" spans="1:11" ht="12.75">
      <c r="A62" s="116">
        <v>39</v>
      </c>
      <c r="B62" s="117" t="s">
        <v>196</v>
      </c>
      <c r="C62" s="109" t="s">
        <v>197</v>
      </c>
      <c r="D62" s="110" t="s">
        <v>90</v>
      </c>
      <c r="E62" s="111">
        <v>532</v>
      </c>
      <c r="F62" s="112">
        <v>0.00497</v>
      </c>
      <c r="G62" s="121" t="str">
        <f t="shared" si="5"/>
        <v>2,644</v>
      </c>
      <c r="I62" s="115"/>
      <c r="J62" s="114"/>
      <c r="K62" s="115">
        <f t="shared" si="4"/>
        <v>0</v>
      </c>
    </row>
    <row r="63" spans="1:11" ht="12.75">
      <c r="A63" s="116">
        <v>40</v>
      </c>
      <c r="B63" s="117" t="s">
        <v>198</v>
      </c>
      <c r="C63" s="109" t="s">
        <v>199</v>
      </c>
      <c r="D63" s="110" t="s">
        <v>90</v>
      </c>
      <c r="E63" s="111">
        <v>75</v>
      </c>
      <c r="F63" s="112">
        <v>0.0067</v>
      </c>
      <c r="G63" s="121" t="str">
        <f t="shared" si="5"/>
        <v>0,503</v>
      </c>
      <c r="I63" s="115"/>
      <c r="J63" s="114"/>
      <c r="K63" s="115">
        <f t="shared" si="4"/>
        <v>0</v>
      </c>
    </row>
    <row r="64" spans="1:11" ht="12.75">
      <c r="A64" s="116">
        <v>41</v>
      </c>
      <c r="B64" s="117" t="s">
        <v>200</v>
      </c>
      <c r="C64" s="109" t="s">
        <v>201</v>
      </c>
      <c r="D64" s="110" t="s">
        <v>90</v>
      </c>
      <c r="E64" s="111">
        <v>19</v>
      </c>
      <c r="F64" s="112">
        <v>0.00959</v>
      </c>
      <c r="G64" s="121" t="str">
        <f t="shared" si="5"/>
        <v>0,182</v>
      </c>
      <c r="I64" s="115"/>
      <c r="J64" s="114"/>
      <c r="K64" s="115">
        <f t="shared" si="4"/>
        <v>0</v>
      </c>
    </row>
    <row r="65" spans="1:11" ht="12.75">
      <c r="A65" s="116">
        <v>42</v>
      </c>
      <c r="B65" s="117" t="s">
        <v>202</v>
      </c>
      <c r="C65" s="109" t="s">
        <v>203</v>
      </c>
      <c r="D65" s="110" t="s">
        <v>90</v>
      </c>
      <c r="E65" s="111">
        <v>27</v>
      </c>
      <c r="F65" s="112">
        <v>0.01102</v>
      </c>
      <c r="G65" s="121" t="str">
        <f t="shared" si="5"/>
        <v>0,298</v>
      </c>
      <c r="I65" s="115"/>
      <c r="J65" s="114"/>
      <c r="K65" s="115">
        <f t="shared" si="4"/>
        <v>0</v>
      </c>
    </row>
    <row r="66" spans="1:11" ht="12.75">
      <c r="A66" s="116">
        <v>43</v>
      </c>
      <c r="B66" s="117" t="s">
        <v>204</v>
      </c>
      <c r="C66" s="109" t="s">
        <v>205</v>
      </c>
      <c r="D66" s="110" t="s">
        <v>90</v>
      </c>
      <c r="E66" s="111">
        <v>35</v>
      </c>
      <c r="F66" s="112">
        <v>0.01442</v>
      </c>
      <c r="G66" s="121" t="str">
        <f t="shared" si="5"/>
        <v>0,505</v>
      </c>
      <c r="I66" s="115"/>
      <c r="J66" s="114"/>
      <c r="K66" s="115">
        <f t="shared" si="4"/>
        <v>0</v>
      </c>
    </row>
    <row r="67" spans="1:11" ht="12.75">
      <c r="A67" s="116">
        <v>44</v>
      </c>
      <c r="B67" s="117" t="s">
        <v>206</v>
      </c>
      <c r="C67" s="109" t="s">
        <v>207</v>
      </c>
      <c r="D67" s="110" t="s">
        <v>133</v>
      </c>
      <c r="E67" s="111">
        <v>315</v>
      </c>
      <c r="F67" s="112">
        <v>0.00053</v>
      </c>
      <c r="G67" s="121" t="str">
        <f t="shared" si="5"/>
        <v>0,167</v>
      </c>
      <c r="I67" s="115"/>
      <c r="J67" s="114"/>
      <c r="K67" s="115">
        <f t="shared" si="4"/>
        <v>0</v>
      </c>
    </row>
    <row r="68" spans="1:11" ht="12.75">
      <c r="A68" s="116">
        <v>45</v>
      </c>
      <c r="B68" s="117" t="s">
        <v>208</v>
      </c>
      <c r="C68" s="109" t="s">
        <v>209</v>
      </c>
      <c r="D68" s="110" t="s">
        <v>133</v>
      </c>
      <c r="E68" s="111">
        <v>69</v>
      </c>
      <c r="F68" s="112">
        <v>0.00123</v>
      </c>
      <c r="G68" s="121" t="str">
        <f t="shared" si="5"/>
        <v>0,085</v>
      </c>
      <c r="I68" s="115"/>
      <c r="J68" s="114"/>
      <c r="K68" s="115">
        <f t="shared" si="4"/>
        <v>0</v>
      </c>
    </row>
    <row r="69" spans="1:11" ht="12.75">
      <c r="A69" s="116">
        <v>46</v>
      </c>
      <c r="B69" s="117" t="s">
        <v>210</v>
      </c>
      <c r="C69" s="109" t="s">
        <v>211</v>
      </c>
      <c r="D69" s="110" t="s">
        <v>133</v>
      </c>
      <c r="E69" s="111">
        <v>5</v>
      </c>
      <c r="F69" s="112">
        <v>0.00146</v>
      </c>
      <c r="G69" s="121" t="str">
        <f t="shared" si="5"/>
        <v>0,007</v>
      </c>
      <c r="I69" s="115"/>
      <c r="J69" s="114"/>
      <c r="K69" s="115">
        <f t="shared" si="4"/>
        <v>0</v>
      </c>
    </row>
    <row r="70" spans="1:11" ht="12.75">
      <c r="A70" s="116">
        <v>47</v>
      </c>
      <c r="B70" s="117" t="s">
        <v>212</v>
      </c>
      <c r="C70" s="109" t="s">
        <v>213</v>
      </c>
      <c r="D70" s="110" t="s">
        <v>133</v>
      </c>
      <c r="E70" s="111">
        <v>2</v>
      </c>
      <c r="F70" s="112">
        <v>0.00244</v>
      </c>
      <c r="G70" s="121" t="str">
        <f t="shared" si="5"/>
        <v>0,005</v>
      </c>
      <c r="I70" s="115"/>
      <c r="J70" s="114"/>
      <c r="K70" s="115">
        <f t="shared" si="4"/>
        <v>0</v>
      </c>
    </row>
    <row r="71" spans="1:11" ht="12.75">
      <c r="A71" s="116">
        <v>48</v>
      </c>
      <c r="B71" s="117" t="s">
        <v>214</v>
      </c>
      <c r="C71" s="109" t="s">
        <v>215</v>
      </c>
      <c r="D71" s="110" t="s">
        <v>133</v>
      </c>
      <c r="E71" s="111">
        <v>5</v>
      </c>
      <c r="F71" s="112">
        <v>0.01118</v>
      </c>
      <c r="G71" s="121" t="str">
        <f t="shared" si="5"/>
        <v>0,056</v>
      </c>
      <c r="I71" s="115"/>
      <c r="J71" s="114"/>
      <c r="K71" s="115">
        <f t="shared" si="4"/>
        <v>0</v>
      </c>
    </row>
    <row r="72" spans="1:11" ht="12.75">
      <c r="A72" s="116">
        <v>49</v>
      </c>
      <c r="B72" s="117" t="s">
        <v>216</v>
      </c>
      <c r="C72" s="109" t="s">
        <v>217</v>
      </c>
      <c r="D72" s="110" t="s">
        <v>153</v>
      </c>
      <c r="E72" s="111">
        <v>8</v>
      </c>
      <c r="F72" s="112">
        <v>0</v>
      </c>
      <c r="G72" s="121" t="str">
        <f t="shared" si="5"/>
        <v>0,000</v>
      </c>
      <c r="I72" s="115"/>
      <c r="J72" s="114"/>
      <c r="K72" s="115">
        <f t="shared" si="4"/>
        <v>0</v>
      </c>
    </row>
    <row r="73" spans="1:11" ht="12.75">
      <c r="A73" s="116">
        <v>50</v>
      </c>
      <c r="B73" s="117" t="s">
        <v>218</v>
      </c>
      <c r="C73" s="109" t="s">
        <v>219</v>
      </c>
      <c r="D73" s="110" t="s">
        <v>220</v>
      </c>
      <c r="E73" s="111">
        <v>7.694</v>
      </c>
      <c r="F73" s="112">
        <v>0</v>
      </c>
      <c r="G73" s="113">
        <f>E73*F73</f>
        <v>0</v>
      </c>
      <c r="I73" s="115"/>
      <c r="J73" s="114"/>
      <c r="K73" s="115">
        <f t="shared" si="4"/>
        <v>0</v>
      </c>
    </row>
    <row r="74" spans="1:11" ht="12.75">
      <c r="A74" s="116">
        <v>51</v>
      </c>
      <c r="B74" s="117" t="s">
        <v>221</v>
      </c>
      <c r="C74" s="109" t="s">
        <v>222</v>
      </c>
      <c r="D74" s="110" t="s">
        <v>221</v>
      </c>
      <c r="E74" s="111">
        <v>1</v>
      </c>
      <c r="F74" s="112">
        <v>0</v>
      </c>
      <c r="G74" s="113">
        <f>E74*F74</f>
        <v>0</v>
      </c>
      <c r="I74" s="115"/>
      <c r="J74" s="114"/>
      <c r="K74" s="115">
        <f t="shared" si="4"/>
        <v>0</v>
      </c>
    </row>
    <row r="75" spans="3:11" ht="12.75">
      <c r="C75" s="122" t="str">
        <f>CONCATENATE(B9," celkem")</f>
        <v>722 celkem</v>
      </c>
      <c r="G75" s="123">
        <f>SUBTOTAL(9,G11:G74)</f>
        <v>7.085459999999999</v>
      </c>
      <c r="I75" s="124">
        <f>SUBTOTAL(9,I11:I74)</f>
        <v>0</v>
      </c>
      <c r="K75" s="124">
        <f>SUBTOTAL(9,K11:K74)</f>
        <v>0</v>
      </c>
    </row>
    <row r="77" spans="2:3" ht="15">
      <c r="B77" s="105" t="s">
        <v>223</v>
      </c>
      <c r="C77" s="106" t="s">
        <v>224</v>
      </c>
    </row>
    <row r="79" spans="1:11" ht="12.75">
      <c r="A79" s="116">
        <v>1</v>
      </c>
      <c r="B79" s="117" t="s">
        <v>225</v>
      </c>
      <c r="C79" s="109" t="s">
        <v>226</v>
      </c>
      <c r="D79" s="110" t="s">
        <v>133</v>
      </c>
      <c r="E79" s="111">
        <v>154</v>
      </c>
      <c r="F79" s="112">
        <v>4E-05</v>
      </c>
      <c r="G79" s="113">
        <f>E79*F79</f>
        <v>0.0061600000000000005</v>
      </c>
      <c r="I79" s="115"/>
      <c r="J79" s="114"/>
      <c r="K79" s="115">
        <f>E79*J79</f>
        <v>0</v>
      </c>
    </row>
    <row r="80" spans="1:11" ht="12.75">
      <c r="A80" s="116">
        <v>2</v>
      </c>
      <c r="B80" s="117" t="s">
        <v>227</v>
      </c>
      <c r="C80" s="109" t="s">
        <v>228</v>
      </c>
      <c r="D80" s="110" t="s">
        <v>133</v>
      </c>
      <c r="E80" s="111">
        <v>13</v>
      </c>
      <c r="F80" s="112">
        <v>0.00013</v>
      </c>
      <c r="G80" s="113">
        <f>E80*F80</f>
        <v>0.0016899999999999999</v>
      </c>
      <c r="I80" s="115"/>
      <c r="J80" s="114"/>
      <c r="K80" s="115">
        <f>E80*J80</f>
        <v>0</v>
      </c>
    </row>
    <row r="81" spans="1:11" ht="12.75">
      <c r="A81" s="118" t="s">
        <v>229</v>
      </c>
      <c r="B81" s="119" t="s">
        <v>151</v>
      </c>
      <c r="C81" s="109" t="s">
        <v>230</v>
      </c>
      <c r="D81" s="110" t="s">
        <v>153</v>
      </c>
      <c r="E81" s="111">
        <v>154</v>
      </c>
      <c r="F81" s="112">
        <v>0</v>
      </c>
      <c r="G81" s="113">
        <f>E81*F81</f>
        <v>0</v>
      </c>
      <c r="H81" s="114"/>
      <c r="I81" s="115">
        <f>E81*H81</f>
        <v>0</v>
      </c>
      <c r="K81" s="115"/>
    </row>
    <row r="82" spans="1:11" ht="12.75">
      <c r="A82" s="118" t="s">
        <v>231</v>
      </c>
      <c r="B82" s="119" t="s">
        <v>151</v>
      </c>
      <c r="C82" s="109" t="s">
        <v>232</v>
      </c>
      <c r="D82" s="110" t="s">
        <v>153</v>
      </c>
      <c r="E82" s="111">
        <v>13</v>
      </c>
      <c r="F82" s="112">
        <v>0</v>
      </c>
      <c r="G82" s="113">
        <f>E82*F82</f>
        <v>0</v>
      </c>
      <c r="H82" s="114"/>
      <c r="I82" s="115">
        <f>E82*H82</f>
        <v>0</v>
      </c>
      <c r="K82" s="115"/>
    </row>
    <row r="83" spans="1:11" ht="12.75">
      <c r="A83" s="116">
        <v>3</v>
      </c>
      <c r="B83" s="117" t="s">
        <v>233</v>
      </c>
      <c r="C83" s="109" t="s">
        <v>234</v>
      </c>
      <c r="D83" s="110" t="s">
        <v>193</v>
      </c>
      <c r="E83" s="120">
        <v>0.0024</v>
      </c>
      <c r="F83" s="112">
        <v>0</v>
      </c>
      <c r="G83" s="113">
        <f>E83*F83</f>
        <v>0</v>
      </c>
      <c r="I83" s="115"/>
      <c r="J83" s="114"/>
      <c r="K83" s="115">
        <f>E83*J83</f>
        <v>0</v>
      </c>
    </row>
    <row r="84" spans="1:11" ht="12.75">
      <c r="A84" s="116">
        <v>4</v>
      </c>
      <c r="B84" s="117" t="s">
        <v>235</v>
      </c>
      <c r="C84" s="109" t="s">
        <v>236</v>
      </c>
      <c r="D84" s="110" t="s">
        <v>180</v>
      </c>
      <c r="E84" s="111">
        <v>154</v>
      </c>
      <c r="F84" s="112">
        <v>0.00156</v>
      </c>
      <c r="G84" s="121" t="str">
        <f>FIXED(E84*F84,3,TRUE)</f>
        <v>0,240</v>
      </c>
      <c r="I84" s="115"/>
      <c r="J84" s="114"/>
      <c r="K84" s="115">
        <f>E84*J84</f>
        <v>0</v>
      </c>
    </row>
    <row r="85" spans="1:11" ht="12.75">
      <c r="A85" s="116">
        <v>5</v>
      </c>
      <c r="B85" s="117" t="s">
        <v>237</v>
      </c>
      <c r="C85" s="109" t="s">
        <v>238</v>
      </c>
      <c r="D85" s="110" t="s">
        <v>133</v>
      </c>
      <c r="E85" s="111">
        <v>13</v>
      </c>
      <c r="F85" s="112">
        <v>0.00225</v>
      </c>
      <c r="G85" s="121" t="str">
        <f>FIXED(E85*F85,3,TRUE)</f>
        <v>0,029</v>
      </c>
      <c r="I85" s="115"/>
      <c r="J85" s="114"/>
      <c r="K85" s="115">
        <f>E85*J85</f>
        <v>0</v>
      </c>
    </row>
    <row r="86" spans="1:11" ht="12.75">
      <c r="A86" s="116">
        <v>6</v>
      </c>
      <c r="B86" s="117" t="s">
        <v>239</v>
      </c>
      <c r="C86" s="109" t="s">
        <v>240</v>
      </c>
      <c r="D86" s="110" t="s">
        <v>220</v>
      </c>
      <c r="E86" s="111">
        <v>0.269</v>
      </c>
      <c r="F86" s="112">
        <v>0</v>
      </c>
      <c r="G86" s="113">
        <f>E86*F86</f>
        <v>0</v>
      </c>
      <c r="I86" s="115"/>
      <c r="J86" s="114"/>
      <c r="K86" s="115">
        <f>E86*J86</f>
        <v>0</v>
      </c>
    </row>
    <row r="87" spans="1:11" ht="12.75">
      <c r="A87" s="116">
        <v>7</v>
      </c>
      <c r="B87" s="117" t="s">
        <v>221</v>
      </c>
      <c r="C87" s="109" t="s">
        <v>222</v>
      </c>
      <c r="D87" s="110" t="s">
        <v>221</v>
      </c>
      <c r="E87" s="111">
        <v>1</v>
      </c>
      <c r="F87" s="112">
        <v>0</v>
      </c>
      <c r="G87" s="113">
        <f>E87*F87</f>
        <v>0</v>
      </c>
      <c r="I87" s="115"/>
      <c r="J87" s="114"/>
      <c r="K87" s="115">
        <f>E87*J87</f>
        <v>0</v>
      </c>
    </row>
    <row r="88" spans="3:11" ht="12.75">
      <c r="C88" s="122" t="str">
        <f>CONCATENATE(B77," celkem")</f>
        <v>725 celkem</v>
      </c>
      <c r="G88" s="123">
        <f>SUBTOTAL(9,G79:G87)</f>
        <v>0.007850000000000001</v>
      </c>
      <c r="I88" s="124">
        <f>SUBTOTAL(9,I79:I87)</f>
        <v>0</v>
      </c>
      <c r="K88" s="124">
        <f>SUBTOTAL(9,K79:K87)</f>
        <v>0</v>
      </c>
    </row>
    <row r="90" spans="2:3" ht="15">
      <c r="B90" s="105" t="s">
        <v>241</v>
      </c>
      <c r="C90" s="106" t="s">
        <v>242</v>
      </c>
    </row>
    <row r="92" spans="1:11" ht="12.75">
      <c r="A92" s="116">
        <v>1</v>
      </c>
      <c r="B92" s="117" t="s">
        <v>243</v>
      </c>
      <c r="C92" s="109" t="s">
        <v>244</v>
      </c>
      <c r="D92" s="110" t="s">
        <v>245</v>
      </c>
      <c r="E92" s="111">
        <v>884</v>
      </c>
      <c r="F92" s="112">
        <v>0.005</v>
      </c>
      <c r="G92" s="121" t="str">
        <f>FIXED(E92*F92,3,TRUE)</f>
        <v>4,420</v>
      </c>
      <c r="I92" s="115"/>
      <c r="J92" s="114"/>
      <c r="K92" s="115">
        <f>E92*J92</f>
        <v>0</v>
      </c>
    </row>
    <row r="93" spans="1:11" ht="12.75">
      <c r="A93" s="116">
        <v>2</v>
      </c>
      <c r="B93" s="117" t="s">
        <v>250</v>
      </c>
      <c r="C93" s="109" t="s">
        <v>251</v>
      </c>
      <c r="D93" s="110" t="s">
        <v>245</v>
      </c>
      <c r="E93" s="111">
        <v>884</v>
      </c>
      <c r="F93" s="112">
        <v>6E-05</v>
      </c>
      <c r="G93" s="113">
        <f>E93*F93</f>
        <v>0.053040000000000004</v>
      </c>
      <c r="I93" s="115"/>
      <c r="J93" s="114"/>
      <c r="K93" s="115">
        <f>E93*J93</f>
        <v>0</v>
      </c>
    </row>
    <row r="94" spans="1:11" ht="12.75">
      <c r="A94" s="118" t="s">
        <v>229</v>
      </c>
      <c r="B94" s="119" t="s">
        <v>151</v>
      </c>
      <c r="C94" s="109" t="s">
        <v>252</v>
      </c>
      <c r="D94" s="110" t="s">
        <v>245</v>
      </c>
      <c r="E94" s="111">
        <v>908</v>
      </c>
      <c r="F94" s="112">
        <v>0</v>
      </c>
      <c r="G94" s="113">
        <f>E94*F94</f>
        <v>0</v>
      </c>
      <c r="H94" s="114"/>
      <c r="I94" s="115">
        <f>E94*H94</f>
        <v>0</v>
      </c>
      <c r="K94" s="115"/>
    </row>
    <row r="95" spans="1:11" ht="12.75">
      <c r="A95" s="116">
        <v>3</v>
      </c>
      <c r="B95" s="117" t="s">
        <v>253</v>
      </c>
      <c r="C95" s="109" t="s">
        <v>254</v>
      </c>
      <c r="D95" s="110" t="s">
        <v>193</v>
      </c>
      <c r="E95" s="120">
        <v>0.0181</v>
      </c>
      <c r="F95" s="112">
        <v>0</v>
      </c>
      <c r="G95" s="113">
        <f>E95*F95</f>
        <v>0</v>
      </c>
      <c r="I95" s="115"/>
      <c r="J95" s="114"/>
      <c r="K95" s="115">
        <f>E95*J95</f>
        <v>0</v>
      </c>
    </row>
    <row r="96" spans="3:11" ht="12.75">
      <c r="C96" s="122" t="str">
        <f>CONCATENATE(B90," celkem")</f>
        <v>767 celkem</v>
      </c>
      <c r="G96" s="123">
        <f>SUBTOTAL(9,G92:G95)</f>
        <v>0.053040000000000004</v>
      </c>
      <c r="I96" s="124">
        <f>SUBTOTAL(9,I92:I95)</f>
        <v>0</v>
      </c>
      <c r="K96" s="124">
        <f>SUBTOTAL(9,K92:K95)</f>
        <v>0</v>
      </c>
    </row>
    <row r="98" spans="2:3" ht="15">
      <c r="B98" s="105" t="s">
        <v>255</v>
      </c>
      <c r="C98" s="106" t="s">
        <v>256</v>
      </c>
    </row>
    <row r="100" spans="1:11" ht="12.75">
      <c r="A100" s="116">
        <v>1</v>
      </c>
      <c r="B100" s="117" t="s">
        <v>257</v>
      </c>
      <c r="C100" s="109" t="s">
        <v>258</v>
      </c>
      <c r="D100" s="110" t="s">
        <v>245</v>
      </c>
      <c r="E100" s="111">
        <v>884</v>
      </c>
      <c r="F100" s="112">
        <v>0.00147</v>
      </c>
      <c r="G100" s="113">
        <f>E100*F100</f>
        <v>1.29948</v>
      </c>
      <c r="I100" s="115"/>
      <c r="J100" s="114"/>
      <c r="K100" s="115">
        <f>E100*J100</f>
        <v>0</v>
      </c>
    </row>
    <row r="101" spans="3:11" ht="12.75">
      <c r="C101" s="122" t="str">
        <f>CONCATENATE(B98," celkem")</f>
        <v>94 celkem</v>
      </c>
      <c r="G101" s="123">
        <f>SUBTOTAL(9,G100:G100)</f>
        <v>1.29948</v>
      </c>
      <c r="I101" s="124">
        <f>SUBTOTAL(9,I100:I100)</f>
        <v>0</v>
      </c>
      <c r="K101" s="124">
        <f>SUBTOTAL(9,K100:K100)</f>
        <v>0</v>
      </c>
    </row>
    <row r="103" spans="2:3" ht="15">
      <c r="B103" s="105" t="s">
        <v>261</v>
      </c>
      <c r="C103" s="106" t="s">
        <v>262</v>
      </c>
    </row>
    <row r="105" spans="1:11" ht="12.75">
      <c r="A105" s="116">
        <v>1</v>
      </c>
      <c r="B105" s="117" t="s">
        <v>263</v>
      </c>
      <c r="C105" s="109" t="s">
        <v>264</v>
      </c>
      <c r="D105" s="110" t="s">
        <v>220</v>
      </c>
      <c r="E105" s="111">
        <v>12.383</v>
      </c>
      <c r="F105" s="112">
        <v>0</v>
      </c>
      <c r="G105" s="113">
        <f aca="true" t="shared" si="6" ref="G105:G110">E105*F105</f>
        <v>0</v>
      </c>
      <c r="I105" s="115"/>
      <c r="J105" s="114"/>
      <c r="K105" s="115">
        <f aca="true" t="shared" si="7" ref="K105:K110">E105*J105</f>
        <v>0</v>
      </c>
    </row>
    <row r="106" spans="1:11" ht="12.75">
      <c r="A106" s="116">
        <v>2</v>
      </c>
      <c r="B106" s="117" t="s">
        <v>265</v>
      </c>
      <c r="C106" s="109" t="s">
        <v>266</v>
      </c>
      <c r="D106" s="110" t="s">
        <v>220</v>
      </c>
      <c r="E106" s="111">
        <v>12.383</v>
      </c>
      <c r="F106" s="112">
        <v>0</v>
      </c>
      <c r="G106" s="113">
        <f t="shared" si="6"/>
        <v>0</v>
      </c>
      <c r="I106" s="115"/>
      <c r="J106" s="114"/>
      <c r="K106" s="115">
        <f t="shared" si="7"/>
        <v>0</v>
      </c>
    </row>
    <row r="107" spans="1:11" ht="12.75">
      <c r="A107" s="116">
        <v>3</v>
      </c>
      <c r="B107" s="117" t="s">
        <v>267</v>
      </c>
      <c r="C107" s="109" t="s">
        <v>268</v>
      </c>
      <c r="D107" s="110" t="s">
        <v>220</v>
      </c>
      <c r="E107" s="111">
        <v>12.383</v>
      </c>
      <c r="F107" s="112">
        <v>0</v>
      </c>
      <c r="G107" s="113">
        <f t="shared" si="6"/>
        <v>0</v>
      </c>
      <c r="I107" s="115"/>
      <c r="J107" s="114"/>
      <c r="K107" s="115">
        <f t="shared" si="7"/>
        <v>0</v>
      </c>
    </row>
    <row r="108" spans="1:11" ht="12.75">
      <c r="A108" s="116">
        <v>4</v>
      </c>
      <c r="B108" s="117" t="s">
        <v>269</v>
      </c>
      <c r="C108" s="109" t="s">
        <v>270</v>
      </c>
      <c r="D108" s="110" t="s">
        <v>220</v>
      </c>
      <c r="E108" s="111">
        <v>37.149</v>
      </c>
      <c r="F108" s="112">
        <v>0</v>
      </c>
      <c r="G108" s="113">
        <f t="shared" si="6"/>
        <v>0</v>
      </c>
      <c r="I108" s="115"/>
      <c r="J108" s="114"/>
      <c r="K108" s="115">
        <f t="shared" si="7"/>
        <v>0</v>
      </c>
    </row>
    <row r="109" spans="1:11" ht="12.75">
      <c r="A109" s="116">
        <v>5</v>
      </c>
      <c r="B109" s="117" t="s">
        <v>272</v>
      </c>
      <c r="C109" s="109" t="s">
        <v>273</v>
      </c>
      <c r="D109" s="110" t="s">
        <v>220</v>
      </c>
      <c r="E109" s="111">
        <v>12.383</v>
      </c>
      <c r="F109" s="112">
        <v>0</v>
      </c>
      <c r="G109" s="113">
        <f t="shared" si="6"/>
        <v>0</v>
      </c>
      <c r="I109" s="115"/>
      <c r="J109" s="114"/>
      <c r="K109" s="115">
        <f t="shared" si="7"/>
        <v>0</v>
      </c>
    </row>
    <row r="110" spans="1:11" ht="12.75">
      <c r="A110" s="116">
        <v>6</v>
      </c>
      <c r="B110" s="117" t="s">
        <v>274</v>
      </c>
      <c r="C110" s="109" t="s">
        <v>275</v>
      </c>
      <c r="D110" s="110" t="s">
        <v>220</v>
      </c>
      <c r="E110" s="111">
        <v>111.447</v>
      </c>
      <c r="F110" s="112">
        <v>0</v>
      </c>
      <c r="G110" s="113">
        <f t="shared" si="6"/>
        <v>0</v>
      </c>
      <c r="I110" s="115"/>
      <c r="J110" s="114"/>
      <c r="K110" s="115">
        <f t="shared" si="7"/>
        <v>0</v>
      </c>
    </row>
    <row r="111" spans="3:11" ht="12.75">
      <c r="C111" s="122" t="str">
        <f>CONCATENATE(B103," celkem")</f>
        <v>96 celkem</v>
      </c>
      <c r="G111" s="123">
        <f>SUBTOTAL(9,G105:G110)</f>
        <v>0</v>
      </c>
      <c r="I111" s="124">
        <f>SUBTOTAL(9,I105:I110)</f>
        <v>0</v>
      </c>
      <c r="K111" s="124">
        <f>SUBTOTAL(9,K105:K110)</f>
        <v>0</v>
      </c>
    </row>
  </sheetData>
  <sheetProtection/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17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4" t="s">
        <v>36</v>
      </c>
      <c r="F1" s="41"/>
    </row>
    <row r="2" spans="1:6" ht="12.75">
      <c r="A2" s="36"/>
      <c r="B2" s="36"/>
      <c r="C2" s="36"/>
      <c r="D2" s="36"/>
      <c r="E2" s="36"/>
      <c r="F2" s="41"/>
    </row>
    <row r="3" spans="1:6" ht="12.75">
      <c r="A3" s="36" t="s">
        <v>17</v>
      </c>
      <c r="B3" s="140" t="str">
        <f>Rozpočet!C2</f>
        <v>Ústav geoniky AV ČR, v.v.i.</v>
      </c>
      <c r="C3" s="140"/>
      <c r="D3" s="140"/>
      <c r="E3" s="140"/>
      <c r="F3" s="41"/>
    </row>
    <row r="4" spans="1:6" ht="12.75">
      <c r="A4" s="36" t="s">
        <v>19</v>
      </c>
      <c r="B4" s="57" t="str">
        <f>Rozpočet!H2</f>
        <v>PES 30</v>
      </c>
      <c r="C4" s="41"/>
      <c r="D4" s="42" t="s">
        <v>23</v>
      </c>
      <c r="E4" s="43"/>
      <c r="F4" s="41"/>
    </row>
    <row r="5" spans="1:6" ht="12.75">
      <c r="A5" s="36" t="s">
        <v>22</v>
      </c>
      <c r="B5" s="140" t="str">
        <f>Rozpočet!C3</f>
        <v>Výměna vodovodu</v>
      </c>
      <c r="C5" s="141"/>
      <c r="D5" s="141"/>
      <c r="E5" s="141"/>
      <c r="F5" s="41"/>
    </row>
    <row r="6" spans="1:6" ht="12.75">
      <c r="A6" s="36" t="s">
        <v>21</v>
      </c>
      <c r="B6" s="140" t="str">
        <f>Rozpočet!H3</f>
        <v>01</v>
      </c>
      <c r="C6" s="141"/>
      <c r="D6" s="141"/>
      <c r="E6" s="141"/>
      <c r="F6" s="41"/>
    </row>
    <row r="7" spans="1:6" ht="13.5" thickBot="1">
      <c r="A7" s="36"/>
      <c r="B7" s="36"/>
      <c r="C7" s="36"/>
      <c r="D7" s="36"/>
      <c r="E7" s="36"/>
      <c r="F7" s="41"/>
    </row>
    <row r="8" spans="1:6" ht="12.75">
      <c r="A8" s="44" t="s">
        <v>24</v>
      </c>
      <c r="B8" s="45" t="s">
        <v>25</v>
      </c>
      <c r="C8" s="46" t="s">
        <v>20</v>
      </c>
      <c r="D8" s="46"/>
      <c r="E8" s="47"/>
      <c r="F8" s="48" t="s">
        <v>0</v>
      </c>
    </row>
    <row r="9" spans="1:6" ht="13.5" thickBot="1">
      <c r="A9" s="49"/>
      <c r="B9" s="50"/>
      <c r="C9" s="51" t="s">
        <v>34</v>
      </c>
      <c r="D9" s="51" t="s">
        <v>35</v>
      </c>
      <c r="E9" s="52" t="s">
        <v>26</v>
      </c>
      <c r="F9" s="52"/>
    </row>
    <row r="10" spans="1:6" ht="12.75">
      <c r="A10" s="37"/>
      <c r="B10" s="38"/>
      <c r="C10" s="53"/>
      <c r="D10" s="53"/>
      <c r="E10" s="1"/>
      <c r="F10" s="39"/>
    </row>
    <row r="11" spans="1:6" ht="12.75">
      <c r="A11" s="125" t="str">
        <f>Rozpočet!B9</f>
        <v>722</v>
      </c>
      <c r="B11" s="126" t="str">
        <f>Rozpočet!C9</f>
        <v>ZTI - vodovod</v>
      </c>
      <c r="C11" s="127">
        <f>Rozpočet!I75</f>
        <v>0</v>
      </c>
      <c r="D11" s="127">
        <f>Rozpočet!K75</f>
        <v>0</v>
      </c>
      <c r="E11" s="1">
        <f>C11+D11</f>
        <v>0</v>
      </c>
      <c r="F11" s="39">
        <f>Rozpočet!G75</f>
        <v>7.085459999999999</v>
      </c>
    </row>
    <row r="12" spans="1:6" ht="12.75">
      <c r="A12" s="125" t="str">
        <f>Rozpočet!B77</f>
        <v>725</v>
      </c>
      <c r="B12" s="126" t="str">
        <f>Rozpočet!C77</f>
        <v>ZTI - zařizovací předměty</v>
      </c>
      <c r="C12" s="127">
        <f>Rozpočet!I88</f>
        <v>0</v>
      </c>
      <c r="D12" s="127">
        <f>Rozpočet!K88</f>
        <v>0</v>
      </c>
      <c r="E12" s="1">
        <f>C12+D12</f>
        <v>0</v>
      </c>
      <c r="F12" s="39">
        <f>Rozpočet!G88</f>
        <v>0.007850000000000001</v>
      </c>
    </row>
    <row r="13" spans="1:6" ht="12.75">
      <c r="A13" s="125" t="str">
        <f>Rozpočet!B90</f>
        <v>767</v>
      </c>
      <c r="B13" s="126" t="str">
        <f>Rozpočet!C90</f>
        <v>Konstrukce zámečnické</v>
      </c>
      <c r="C13" s="127">
        <f>Rozpočet!I96</f>
        <v>0</v>
      </c>
      <c r="D13" s="127">
        <f>Rozpočet!K96</f>
        <v>0</v>
      </c>
      <c r="E13" s="1">
        <f>C13+D13</f>
        <v>0</v>
      </c>
      <c r="F13" s="39">
        <f>Rozpočet!G96</f>
        <v>0.053040000000000004</v>
      </c>
    </row>
    <row r="14" spans="1:6" ht="12.75">
      <c r="A14" s="125" t="str">
        <f>Rozpočet!B98</f>
        <v>94</v>
      </c>
      <c r="B14" s="126" t="str">
        <f>Rozpočet!C98</f>
        <v>Lešení a stavební výtahy</v>
      </c>
      <c r="C14" s="127">
        <f>Rozpočet!I101</f>
        <v>0</v>
      </c>
      <c r="D14" s="127">
        <f>Rozpočet!K101</f>
        <v>0</v>
      </c>
      <c r="E14" s="1">
        <f>C14+D14</f>
        <v>0</v>
      </c>
      <c r="F14" s="39">
        <f>Rozpočet!G101</f>
        <v>1.29948</v>
      </c>
    </row>
    <row r="15" spans="1:6" ht="12.75">
      <c r="A15" s="125" t="str">
        <f>Rozpočet!B103</f>
        <v>96</v>
      </c>
      <c r="B15" s="126" t="str">
        <f>Rozpočet!C103</f>
        <v>Bourání konstrukcí</v>
      </c>
      <c r="C15" s="127">
        <f>Rozpočet!I111</f>
        <v>0</v>
      </c>
      <c r="D15" s="127">
        <f>Rozpočet!K111</f>
        <v>0</v>
      </c>
      <c r="E15" s="1">
        <f>C15+D15</f>
        <v>0</v>
      </c>
      <c r="F15" s="39">
        <f>Rozpočet!G111</f>
        <v>0</v>
      </c>
    </row>
    <row r="16" spans="1:6" ht="13.5" thickBot="1">
      <c r="A16" s="40"/>
      <c r="B16" s="54"/>
      <c r="C16" s="54"/>
      <c r="D16" s="54"/>
      <c r="E16" s="1"/>
      <c r="F16" s="39"/>
    </row>
    <row r="17" spans="1:6" ht="13.5" thickTop="1">
      <c r="A17" s="55"/>
      <c r="B17" s="56" t="s">
        <v>26</v>
      </c>
      <c r="C17" s="58">
        <f>SUM(C10:C16)</f>
        <v>0</v>
      </c>
      <c r="D17" s="59">
        <f>SUM(D10:D16)</f>
        <v>0</v>
      </c>
      <c r="E17" s="58">
        <f>SUM(E10:E16)</f>
        <v>0</v>
      </c>
      <c r="F17" s="59">
        <f>SUM(F10:F16)</f>
        <v>8.44583</v>
      </c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115"/>
  <sheetViews>
    <sheetView zoomScalePageLayoutView="0" workbookViewId="0" topLeftCell="K49">
      <selection activeCell="G4" sqref="G4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68.00390625" style="0" customWidth="1"/>
    <col min="5" max="5" width="13.375" style="0" customWidth="1"/>
    <col min="6" max="6" width="12.75390625" style="0" customWidth="1"/>
    <col min="7" max="7" width="12.00390625" style="0" customWidth="1"/>
    <col min="8" max="8" width="15.25390625" style="0" customWidth="1"/>
    <col min="9" max="9" width="13.00390625" style="0" customWidth="1"/>
    <col min="10" max="10" width="13.875" style="0" customWidth="1"/>
    <col min="11" max="11" width="13.75390625" style="0" customWidth="1"/>
  </cols>
  <sheetData>
    <row r="1" ht="12.75">
      <c r="C1" s="65" t="s">
        <v>37</v>
      </c>
    </row>
    <row r="2" spans="1:11" ht="12.75">
      <c r="A2" s="5" t="s">
        <v>30</v>
      </c>
      <c r="B2" s="5"/>
      <c r="C2" s="6" t="str">
        <f>+Rozpočet!C2</f>
        <v>Ústav geoniky AV ČR, v.v.i.</v>
      </c>
      <c r="D2" s="7"/>
      <c r="E2" s="7"/>
      <c r="F2" s="6"/>
      <c r="G2" s="8" t="s">
        <v>28</v>
      </c>
      <c r="H2" s="136" t="str">
        <f>+Rozpočet!H2</f>
        <v>PES 30</v>
      </c>
      <c r="I2" s="136"/>
      <c r="J2" s="136"/>
      <c r="K2" s="136"/>
    </row>
    <row r="3" spans="1:11" ht="12.75">
      <c r="A3" s="5" t="s">
        <v>27</v>
      </c>
      <c r="B3" s="5"/>
      <c r="C3" s="9" t="str">
        <f>+Rozpočet!C3</f>
        <v>Výměna vodovodu</v>
      </c>
      <c r="D3" s="7"/>
      <c r="E3" s="7"/>
      <c r="F3" s="6"/>
      <c r="G3" s="8" t="s">
        <v>29</v>
      </c>
      <c r="H3" s="137" t="str">
        <f>+Rozpočet!H3</f>
        <v>01</v>
      </c>
      <c r="I3" s="137"/>
      <c r="J3" s="137"/>
      <c r="K3" s="137"/>
    </row>
    <row r="4" spans="1:7" ht="13.5" thickBot="1">
      <c r="A4" s="5" t="s">
        <v>1</v>
      </c>
      <c r="B4" s="5"/>
      <c r="C4" s="10"/>
      <c r="D4" s="5"/>
      <c r="E4" s="5" t="s">
        <v>2</v>
      </c>
      <c r="F4" s="11"/>
      <c r="G4" s="12"/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31</v>
      </c>
      <c r="E6" s="62" t="s">
        <v>32</v>
      </c>
      <c r="F6" s="60" t="s">
        <v>33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6:7" ht="12.75">
      <c r="F9" s="66"/>
      <c r="G9" s="66"/>
    </row>
    <row r="10" spans="2:3" ht="15">
      <c r="B10" s="106" t="s">
        <v>86</v>
      </c>
      <c r="C10" s="106" t="s">
        <v>87</v>
      </c>
    </row>
    <row r="12" spans="1:11" ht="12.75">
      <c r="A12" s="107">
        <v>1</v>
      </c>
      <c r="B12" s="108" t="s">
        <v>88</v>
      </c>
      <c r="C12" s="109" t="s">
        <v>89</v>
      </c>
      <c r="D12" s="110" t="s">
        <v>90</v>
      </c>
      <c r="E12" s="111">
        <v>64</v>
      </c>
      <c r="F12" s="112">
        <v>0.0006</v>
      </c>
      <c r="G12" s="113">
        <f aca="true" t="shared" si="0" ref="G12:G43">E12*F12</f>
        <v>0.0384</v>
      </c>
      <c r="I12" s="115"/>
      <c r="J12" s="114"/>
      <c r="K12" s="115">
        <f aca="true" t="shared" si="1" ref="K12:K41">E12*J12</f>
        <v>0</v>
      </c>
    </row>
    <row r="13" spans="1:11" ht="12.75">
      <c r="A13" s="107">
        <v>2</v>
      </c>
      <c r="B13" s="108" t="s">
        <v>91</v>
      </c>
      <c r="C13" s="109" t="s">
        <v>92</v>
      </c>
      <c r="D13" s="110" t="s">
        <v>90</v>
      </c>
      <c r="E13" s="111">
        <v>1106</v>
      </c>
      <c r="F13" s="112">
        <v>0.00097</v>
      </c>
      <c r="G13" s="113">
        <f t="shared" si="0"/>
        <v>1.07282</v>
      </c>
      <c r="I13" s="115"/>
      <c r="J13" s="114"/>
      <c r="K13" s="115">
        <f t="shared" si="1"/>
        <v>0</v>
      </c>
    </row>
    <row r="14" spans="1:11" ht="12.75">
      <c r="A14" s="107">
        <v>3</v>
      </c>
      <c r="B14" s="108" t="s">
        <v>93</v>
      </c>
      <c r="C14" s="109" t="s">
        <v>94</v>
      </c>
      <c r="D14" s="110" t="s">
        <v>90</v>
      </c>
      <c r="E14" s="111">
        <v>352</v>
      </c>
      <c r="F14" s="112">
        <v>0.00111</v>
      </c>
      <c r="G14" s="113">
        <f t="shared" si="0"/>
        <v>0.39072</v>
      </c>
      <c r="I14" s="115"/>
      <c r="J14" s="114"/>
      <c r="K14" s="115">
        <f t="shared" si="1"/>
        <v>0</v>
      </c>
    </row>
    <row r="15" spans="1:11" ht="12.75">
      <c r="A15" s="107">
        <v>4</v>
      </c>
      <c r="B15" s="108" t="s">
        <v>95</v>
      </c>
      <c r="C15" s="109" t="s">
        <v>96</v>
      </c>
      <c r="D15" s="110" t="s">
        <v>90</v>
      </c>
      <c r="E15" s="111">
        <v>457</v>
      </c>
      <c r="F15" s="112">
        <v>0.00236</v>
      </c>
      <c r="G15" s="113">
        <f t="shared" si="0"/>
        <v>1.0785200000000001</v>
      </c>
      <c r="I15" s="115"/>
      <c r="J15" s="114"/>
      <c r="K15" s="115">
        <f t="shared" si="1"/>
        <v>0</v>
      </c>
    </row>
    <row r="16" spans="1:11" ht="12.75">
      <c r="A16" s="107">
        <v>5</v>
      </c>
      <c r="B16" s="108" t="s">
        <v>97</v>
      </c>
      <c r="C16" s="109" t="s">
        <v>98</v>
      </c>
      <c r="D16" s="110" t="s">
        <v>90</v>
      </c>
      <c r="E16" s="111">
        <v>75</v>
      </c>
      <c r="F16" s="112">
        <v>0.00365</v>
      </c>
      <c r="G16" s="113">
        <f t="shared" si="0"/>
        <v>0.27375</v>
      </c>
      <c r="I16" s="115"/>
      <c r="J16" s="114"/>
      <c r="K16" s="115">
        <f t="shared" si="1"/>
        <v>0</v>
      </c>
    </row>
    <row r="17" spans="1:11" ht="12.75">
      <c r="A17" s="107">
        <v>6</v>
      </c>
      <c r="B17" s="108" t="s">
        <v>99</v>
      </c>
      <c r="C17" s="109" t="s">
        <v>100</v>
      </c>
      <c r="D17" s="110" t="s">
        <v>90</v>
      </c>
      <c r="E17" s="111">
        <v>75</v>
      </c>
      <c r="F17" s="112">
        <v>0.00606</v>
      </c>
      <c r="G17" s="113">
        <f t="shared" si="0"/>
        <v>0.4545</v>
      </c>
      <c r="I17" s="115"/>
      <c r="J17" s="114"/>
      <c r="K17" s="115">
        <f t="shared" si="1"/>
        <v>0</v>
      </c>
    </row>
    <row r="18" spans="1:11" ht="12.75">
      <c r="A18" s="107">
        <v>7</v>
      </c>
      <c r="B18" s="108" t="s">
        <v>101</v>
      </c>
      <c r="C18" s="109" t="s">
        <v>102</v>
      </c>
      <c r="D18" s="110" t="s">
        <v>90</v>
      </c>
      <c r="E18" s="111">
        <v>19</v>
      </c>
      <c r="F18" s="112">
        <v>0.01484</v>
      </c>
      <c r="G18" s="113">
        <f t="shared" si="0"/>
        <v>0.28196</v>
      </c>
      <c r="I18" s="115"/>
      <c r="J18" s="114"/>
      <c r="K18" s="115">
        <f t="shared" si="1"/>
        <v>0</v>
      </c>
    </row>
    <row r="19" spans="1:11" ht="12.75">
      <c r="A19" s="107">
        <v>8</v>
      </c>
      <c r="B19" s="108" t="s">
        <v>103</v>
      </c>
      <c r="C19" s="109" t="s">
        <v>104</v>
      </c>
      <c r="D19" s="110" t="s">
        <v>90</v>
      </c>
      <c r="E19" s="111">
        <v>27</v>
      </c>
      <c r="F19" s="112">
        <v>0.02289</v>
      </c>
      <c r="G19" s="113">
        <f t="shared" si="0"/>
        <v>0.61803</v>
      </c>
      <c r="I19" s="115"/>
      <c r="J19" s="114"/>
      <c r="K19" s="115">
        <f t="shared" si="1"/>
        <v>0</v>
      </c>
    </row>
    <row r="20" spans="1:11" ht="12.75">
      <c r="A20" s="107">
        <v>9</v>
      </c>
      <c r="B20" s="108" t="s">
        <v>105</v>
      </c>
      <c r="C20" s="109" t="s">
        <v>106</v>
      </c>
      <c r="D20" s="110" t="s">
        <v>90</v>
      </c>
      <c r="E20" s="111">
        <v>35</v>
      </c>
      <c r="F20" s="112">
        <v>0.02533</v>
      </c>
      <c r="G20" s="113">
        <f t="shared" si="0"/>
        <v>0.88655</v>
      </c>
      <c r="I20" s="115"/>
      <c r="J20" s="114"/>
      <c r="K20" s="115">
        <f t="shared" si="1"/>
        <v>0</v>
      </c>
    </row>
    <row r="21" spans="1:11" ht="12.75">
      <c r="A21" s="107">
        <v>10</v>
      </c>
      <c r="B21" s="108" t="s">
        <v>107</v>
      </c>
      <c r="C21" s="109" t="s">
        <v>108</v>
      </c>
      <c r="D21" s="110" t="s">
        <v>90</v>
      </c>
      <c r="E21" s="111">
        <v>15</v>
      </c>
      <c r="F21" s="112">
        <v>0.0046</v>
      </c>
      <c r="G21" s="113">
        <f t="shared" si="0"/>
        <v>0.069</v>
      </c>
      <c r="I21" s="115"/>
      <c r="J21" s="114"/>
      <c r="K21" s="115">
        <f t="shared" si="1"/>
        <v>0</v>
      </c>
    </row>
    <row r="22" spans="1:11" ht="12.75">
      <c r="A22" s="107">
        <v>11</v>
      </c>
      <c r="B22" s="108" t="s">
        <v>109</v>
      </c>
      <c r="C22" s="109" t="s">
        <v>110</v>
      </c>
      <c r="D22" s="110" t="s">
        <v>90</v>
      </c>
      <c r="E22" s="111">
        <v>10</v>
      </c>
      <c r="F22" s="112">
        <v>0.00645</v>
      </c>
      <c r="G22" s="113">
        <f t="shared" si="0"/>
        <v>0.0645</v>
      </c>
      <c r="I22" s="115"/>
      <c r="J22" s="114"/>
      <c r="K22" s="115">
        <f t="shared" si="1"/>
        <v>0</v>
      </c>
    </row>
    <row r="23" spans="1:11" ht="12.75">
      <c r="A23" s="107">
        <v>12</v>
      </c>
      <c r="B23" s="108" t="s">
        <v>111</v>
      </c>
      <c r="C23" s="109" t="s">
        <v>112</v>
      </c>
      <c r="D23" s="110" t="s">
        <v>90</v>
      </c>
      <c r="E23" s="111">
        <v>88</v>
      </c>
      <c r="F23" s="112">
        <v>0.01082</v>
      </c>
      <c r="G23" s="113">
        <f t="shared" si="0"/>
        <v>0.95216</v>
      </c>
      <c r="I23" s="115"/>
      <c r="J23" s="114"/>
      <c r="K23" s="115">
        <f t="shared" si="1"/>
        <v>0</v>
      </c>
    </row>
    <row r="24" spans="1:11" ht="12.75">
      <c r="A24" s="107">
        <v>13</v>
      </c>
      <c r="B24" s="108" t="s">
        <v>113</v>
      </c>
      <c r="C24" s="109" t="s">
        <v>114</v>
      </c>
      <c r="D24" s="110" t="s">
        <v>90</v>
      </c>
      <c r="E24" s="111">
        <v>64</v>
      </c>
      <c r="F24" s="112">
        <v>4E-05</v>
      </c>
      <c r="G24" s="113">
        <f t="shared" si="0"/>
        <v>0.00256</v>
      </c>
      <c r="I24" s="115"/>
      <c r="J24" s="114"/>
      <c r="K24" s="115">
        <f t="shared" si="1"/>
        <v>0</v>
      </c>
    </row>
    <row r="25" spans="1:11" ht="12.75">
      <c r="A25" s="107">
        <v>14</v>
      </c>
      <c r="B25" s="108" t="s">
        <v>115</v>
      </c>
      <c r="C25" s="109" t="s">
        <v>116</v>
      </c>
      <c r="D25" s="110" t="s">
        <v>90</v>
      </c>
      <c r="E25" s="111">
        <v>1106</v>
      </c>
      <c r="F25" s="112">
        <v>5E-05</v>
      </c>
      <c r="G25" s="113">
        <f t="shared" si="0"/>
        <v>0.0553</v>
      </c>
      <c r="I25" s="115"/>
      <c r="J25" s="114"/>
      <c r="K25" s="115">
        <f t="shared" si="1"/>
        <v>0</v>
      </c>
    </row>
    <row r="26" spans="1:11" ht="12.75">
      <c r="A26" s="107">
        <v>15</v>
      </c>
      <c r="B26" s="108" t="s">
        <v>117</v>
      </c>
      <c r="C26" s="109" t="s">
        <v>118</v>
      </c>
      <c r="D26" s="110" t="s">
        <v>90</v>
      </c>
      <c r="E26" s="111">
        <v>352</v>
      </c>
      <c r="F26" s="112">
        <v>5E-05</v>
      </c>
      <c r="G26" s="113">
        <f t="shared" si="0"/>
        <v>0.0176</v>
      </c>
      <c r="I26" s="115"/>
      <c r="J26" s="114"/>
      <c r="K26" s="115">
        <f t="shared" si="1"/>
        <v>0</v>
      </c>
    </row>
    <row r="27" spans="1:11" ht="12.75">
      <c r="A27" s="107">
        <v>16</v>
      </c>
      <c r="B27" s="108" t="s">
        <v>119</v>
      </c>
      <c r="C27" s="109" t="s">
        <v>120</v>
      </c>
      <c r="D27" s="110" t="s">
        <v>90</v>
      </c>
      <c r="E27" s="111">
        <v>457</v>
      </c>
      <c r="F27" s="112">
        <v>9E-05</v>
      </c>
      <c r="G27" s="113">
        <f t="shared" si="0"/>
        <v>0.04113</v>
      </c>
      <c r="I27" s="115"/>
      <c r="J27" s="114"/>
      <c r="K27" s="115">
        <f t="shared" si="1"/>
        <v>0</v>
      </c>
    </row>
    <row r="28" spans="1:11" ht="12.75">
      <c r="A28" s="107">
        <v>17</v>
      </c>
      <c r="B28" s="108" t="s">
        <v>121</v>
      </c>
      <c r="C28" s="109" t="s">
        <v>122</v>
      </c>
      <c r="D28" s="110" t="s">
        <v>90</v>
      </c>
      <c r="E28" s="111">
        <v>75</v>
      </c>
      <c r="F28" s="112">
        <v>9E-05</v>
      </c>
      <c r="G28" s="113">
        <f t="shared" si="0"/>
        <v>0.006750000000000001</v>
      </c>
      <c r="I28" s="115"/>
      <c r="J28" s="114"/>
      <c r="K28" s="115">
        <f t="shared" si="1"/>
        <v>0</v>
      </c>
    </row>
    <row r="29" spans="1:11" ht="12.75">
      <c r="A29" s="107">
        <v>18</v>
      </c>
      <c r="B29" s="108" t="s">
        <v>123</v>
      </c>
      <c r="C29" s="109" t="s">
        <v>124</v>
      </c>
      <c r="D29" s="110" t="s">
        <v>90</v>
      </c>
      <c r="E29" s="111">
        <v>75</v>
      </c>
      <c r="F29" s="112">
        <v>0.00012</v>
      </c>
      <c r="G29" s="113">
        <f t="shared" si="0"/>
        <v>0.009000000000000001</v>
      </c>
      <c r="I29" s="115"/>
      <c r="J29" s="114"/>
      <c r="K29" s="115">
        <f t="shared" si="1"/>
        <v>0</v>
      </c>
    </row>
    <row r="30" spans="1:11" ht="12.75">
      <c r="A30" s="107">
        <v>19</v>
      </c>
      <c r="B30" s="108" t="s">
        <v>125</v>
      </c>
      <c r="C30" s="109" t="s">
        <v>126</v>
      </c>
      <c r="D30" s="110" t="s">
        <v>90</v>
      </c>
      <c r="E30" s="111">
        <v>19</v>
      </c>
      <c r="F30" s="112">
        <v>0.00019</v>
      </c>
      <c r="G30" s="113">
        <f t="shared" si="0"/>
        <v>0.0036100000000000004</v>
      </c>
      <c r="I30" s="115"/>
      <c r="J30" s="114"/>
      <c r="K30" s="115">
        <f t="shared" si="1"/>
        <v>0</v>
      </c>
    </row>
    <row r="31" spans="1:11" ht="12.75">
      <c r="A31" s="107">
        <v>20</v>
      </c>
      <c r="B31" s="108" t="s">
        <v>127</v>
      </c>
      <c r="C31" s="109" t="s">
        <v>128</v>
      </c>
      <c r="D31" s="110" t="s">
        <v>90</v>
      </c>
      <c r="E31" s="111">
        <v>27</v>
      </c>
      <c r="F31" s="112">
        <v>0.00022</v>
      </c>
      <c r="G31" s="113">
        <f t="shared" si="0"/>
        <v>0.00594</v>
      </c>
      <c r="I31" s="115"/>
      <c r="J31" s="114"/>
      <c r="K31" s="115">
        <f t="shared" si="1"/>
        <v>0</v>
      </c>
    </row>
    <row r="32" spans="1:11" ht="12.75">
      <c r="A32" s="107">
        <v>21</v>
      </c>
      <c r="B32" s="108" t="s">
        <v>129</v>
      </c>
      <c r="C32" s="109" t="s">
        <v>130</v>
      </c>
      <c r="D32" s="110" t="s">
        <v>90</v>
      </c>
      <c r="E32" s="111">
        <v>35</v>
      </c>
      <c r="F32" s="112">
        <v>0.00024</v>
      </c>
      <c r="G32" s="113">
        <f t="shared" si="0"/>
        <v>0.0084</v>
      </c>
      <c r="I32" s="115"/>
      <c r="J32" s="114"/>
      <c r="K32" s="115">
        <f t="shared" si="1"/>
        <v>0</v>
      </c>
    </row>
    <row r="33" spans="1:11" ht="12.75">
      <c r="A33" s="107">
        <v>22</v>
      </c>
      <c r="B33" s="108" t="s">
        <v>131</v>
      </c>
      <c r="C33" s="109" t="s">
        <v>132</v>
      </c>
      <c r="D33" s="110" t="s">
        <v>133</v>
      </c>
      <c r="E33" s="111">
        <v>103</v>
      </c>
      <c r="F33" s="112">
        <v>2E-05</v>
      </c>
      <c r="G33" s="113">
        <f t="shared" si="0"/>
        <v>0.00206</v>
      </c>
      <c r="I33" s="115"/>
      <c r="J33" s="114"/>
      <c r="K33" s="115">
        <f t="shared" si="1"/>
        <v>0</v>
      </c>
    </row>
    <row r="34" spans="1:11" ht="12.75">
      <c r="A34" s="107">
        <v>23</v>
      </c>
      <c r="B34" s="108" t="s">
        <v>134</v>
      </c>
      <c r="C34" s="109" t="s">
        <v>135</v>
      </c>
      <c r="D34" s="110" t="s">
        <v>133</v>
      </c>
      <c r="E34" s="111">
        <v>212</v>
      </c>
      <c r="F34" s="112">
        <v>2E-05</v>
      </c>
      <c r="G34" s="113">
        <f t="shared" si="0"/>
        <v>0.004240000000000001</v>
      </c>
      <c r="I34" s="115"/>
      <c r="J34" s="114"/>
      <c r="K34" s="115">
        <f t="shared" si="1"/>
        <v>0</v>
      </c>
    </row>
    <row r="35" spans="1:11" ht="12.75">
      <c r="A35" s="107">
        <v>24</v>
      </c>
      <c r="B35" s="108" t="s">
        <v>136</v>
      </c>
      <c r="C35" s="109" t="s">
        <v>137</v>
      </c>
      <c r="D35" s="110" t="s">
        <v>133</v>
      </c>
      <c r="E35" s="111">
        <v>32</v>
      </c>
      <c r="F35" s="112">
        <v>2E-05</v>
      </c>
      <c r="G35" s="113">
        <f t="shared" si="0"/>
        <v>0.00064</v>
      </c>
      <c r="I35" s="115"/>
      <c r="J35" s="114"/>
      <c r="K35" s="115">
        <f t="shared" si="1"/>
        <v>0</v>
      </c>
    </row>
    <row r="36" spans="1:11" ht="12.75">
      <c r="A36" s="107">
        <v>25</v>
      </c>
      <c r="B36" s="108" t="s">
        <v>138</v>
      </c>
      <c r="C36" s="109" t="s">
        <v>139</v>
      </c>
      <c r="D36" s="110" t="s">
        <v>133</v>
      </c>
      <c r="E36" s="111">
        <v>37</v>
      </c>
      <c r="F36" s="112">
        <v>2E-05</v>
      </c>
      <c r="G36" s="113">
        <f t="shared" si="0"/>
        <v>0.0007400000000000001</v>
      </c>
      <c r="I36" s="115"/>
      <c r="J36" s="114"/>
      <c r="K36" s="115">
        <f t="shared" si="1"/>
        <v>0</v>
      </c>
    </row>
    <row r="37" spans="1:11" ht="12.75">
      <c r="A37" s="107">
        <v>26</v>
      </c>
      <c r="B37" s="108" t="s">
        <v>140</v>
      </c>
      <c r="C37" s="109" t="s">
        <v>141</v>
      </c>
      <c r="D37" s="110" t="s">
        <v>133</v>
      </c>
      <c r="E37" s="111">
        <v>5</v>
      </c>
      <c r="F37" s="112">
        <v>2E-05</v>
      </c>
      <c r="G37" s="113">
        <f t="shared" si="0"/>
        <v>0.0001</v>
      </c>
      <c r="I37" s="115"/>
      <c r="J37" s="114"/>
      <c r="K37" s="115">
        <f t="shared" si="1"/>
        <v>0</v>
      </c>
    </row>
    <row r="38" spans="1:11" ht="12.75">
      <c r="A38" s="107">
        <v>27</v>
      </c>
      <c r="B38" s="108" t="s">
        <v>142</v>
      </c>
      <c r="C38" s="109" t="s">
        <v>143</v>
      </c>
      <c r="D38" s="110" t="s">
        <v>133</v>
      </c>
      <c r="E38" s="111">
        <v>2</v>
      </c>
      <c r="F38" s="112">
        <v>2E-05</v>
      </c>
      <c r="G38" s="113">
        <f t="shared" si="0"/>
        <v>4E-05</v>
      </c>
      <c r="I38" s="115"/>
      <c r="J38" s="114"/>
      <c r="K38" s="115">
        <f t="shared" si="1"/>
        <v>0</v>
      </c>
    </row>
    <row r="39" spans="1:11" ht="12.75">
      <c r="A39" s="107">
        <v>28</v>
      </c>
      <c r="B39" s="108" t="s">
        <v>144</v>
      </c>
      <c r="C39" s="109" t="s">
        <v>145</v>
      </c>
      <c r="D39" s="110" t="s">
        <v>133</v>
      </c>
      <c r="E39" s="111">
        <v>2</v>
      </c>
      <c r="F39" s="112">
        <v>2E-05</v>
      </c>
      <c r="G39" s="113">
        <f t="shared" si="0"/>
        <v>4E-05</v>
      </c>
      <c r="I39" s="115"/>
      <c r="J39" s="114"/>
      <c r="K39" s="115">
        <f t="shared" si="1"/>
        <v>0</v>
      </c>
    </row>
    <row r="40" spans="1:11" ht="12.75">
      <c r="A40" s="107">
        <v>29</v>
      </c>
      <c r="B40" s="108" t="s">
        <v>146</v>
      </c>
      <c r="C40" s="109" t="s">
        <v>147</v>
      </c>
      <c r="D40" s="110" t="s">
        <v>133</v>
      </c>
      <c r="E40" s="111">
        <v>3</v>
      </c>
      <c r="F40" s="112">
        <v>4E-05</v>
      </c>
      <c r="G40" s="113">
        <f t="shared" si="0"/>
        <v>0.00012000000000000002</v>
      </c>
      <c r="I40" s="115"/>
      <c r="J40" s="114"/>
      <c r="K40" s="115">
        <f t="shared" si="1"/>
        <v>0</v>
      </c>
    </row>
    <row r="41" spans="1:11" ht="12.75">
      <c r="A41" s="107">
        <v>30</v>
      </c>
      <c r="B41" s="108" t="s">
        <v>148</v>
      </c>
      <c r="C41" s="109" t="s">
        <v>149</v>
      </c>
      <c r="D41" s="110" t="s">
        <v>133</v>
      </c>
      <c r="E41" s="111">
        <v>3</v>
      </c>
      <c r="F41" s="112">
        <v>0</v>
      </c>
      <c r="G41" s="113">
        <f t="shared" si="0"/>
        <v>0</v>
      </c>
      <c r="I41" s="115"/>
      <c r="J41" s="114"/>
      <c r="K41" s="115">
        <f t="shared" si="1"/>
        <v>0</v>
      </c>
    </row>
    <row r="42" spans="1:11" ht="12.75">
      <c r="A42" s="118" t="s">
        <v>150</v>
      </c>
      <c r="B42" s="119" t="s">
        <v>151</v>
      </c>
      <c r="C42" s="109" t="s">
        <v>152</v>
      </c>
      <c r="D42" s="110" t="s">
        <v>153</v>
      </c>
      <c r="E42" s="111">
        <v>57</v>
      </c>
      <c r="F42" s="112">
        <v>0</v>
      </c>
      <c r="G42" s="113">
        <f t="shared" si="0"/>
        <v>0</v>
      </c>
      <c r="H42" s="114"/>
      <c r="I42" s="115">
        <f aca="true" t="shared" si="2" ref="I42:I54">E42*H42</f>
        <v>0</v>
      </c>
      <c r="K42" s="115"/>
    </row>
    <row r="43" spans="1:11" ht="12.75">
      <c r="A43" s="118" t="s">
        <v>154</v>
      </c>
      <c r="B43" s="119" t="s">
        <v>151</v>
      </c>
      <c r="C43" s="109" t="s">
        <v>155</v>
      </c>
      <c r="D43" s="110" t="s">
        <v>153</v>
      </c>
      <c r="E43" s="111">
        <v>8</v>
      </c>
      <c r="F43" s="112">
        <v>0</v>
      </c>
      <c r="G43" s="113">
        <f t="shared" si="0"/>
        <v>0</v>
      </c>
      <c r="H43" s="114"/>
      <c r="I43" s="115">
        <f t="shared" si="2"/>
        <v>0</v>
      </c>
      <c r="K43" s="115"/>
    </row>
    <row r="44" spans="1:11" ht="12.75">
      <c r="A44" s="118" t="s">
        <v>156</v>
      </c>
      <c r="B44" s="119" t="s">
        <v>151</v>
      </c>
      <c r="C44" s="109" t="s">
        <v>157</v>
      </c>
      <c r="D44" s="110" t="s">
        <v>153</v>
      </c>
      <c r="E44" s="111">
        <v>15</v>
      </c>
      <c r="F44" s="112">
        <v>0</v>
      </c>
      <c r="G44" s="113">
        <f aca="true" t="shared" si="3" ref="G44:G61">E44*F44</f>
        <v>0</v>
      </c>
      <c r="H44" s="114"/>
      <c r="I44" s="115">
        <f t="shared" si="2"/>
        <v>0</v>
      </c>
      <c r="K44" s="115"/>
    </row>
    <row r="45" spans="1:11" ht="12.75">
      <c r="A45" s="118" t="s">
        <v>158</v>
      </c>
      <c r="B45" s="119" t="s">
        <v>151</v>
      </c>
      <c r="C45" s="109" t="s">
        <v>159</v>
      </c>
      <c r="D45" s="110" t="s">
        <v>153</v>
      </c>
      <c r="E45" s="111">
        <v>23</v>
      </c>
      <c r="F45" s="112">
        <v>0</v>
      </c>
      <c r="G45" s="113">
        <f t="shared" si="3"/>
        <v>0</v>
      </c>
      <c r="H45" s="114"/>
      <c r="I45" s="115">
        <f t="shared" si="2"/>
        <v>0</v>
      </c>
      <c r="K45" s="115"/>
    </row>
    <row r="46" spans="1:11" ht="12.75">
      <c r="A46" s="118" t="s">
        <v>160</v>
      </c>
      <c r="B46" s="119" t="s">
        <v>151</v>
      </c>
      <c r="C46" s="109" t="s">
        <v>161</v>
      </c>
      <c r="D46" s="110" t="s">
        <v>153</v>
      </c>
      <c r="E46" s="111">
        <v>213</v>
      </c>
      <c r="F46" s="112">
        <v>0</v>
      </c>
      <c r="G46" s="113">
        <f t="shared" si="3"/>
        <v>0</v>
      </c>
      <c r="H46" s="114"/>
      <c r="I46" s="115">
        <f t="shared" si="2"/>
        <v>0</v>
      </c>
      <c r="K46" s="115"/>
    </row>
    <row r="47" spans="1:11" ht="12.75">
      <c r="A47" s="118" t="s">
        <v>162</v>
      </c>
      <c r="B47" s="119" t="s">
        <v>151</v>
      </c>
      <c r="C47" s="109" t="s">
        <v>163</v>
      </c>
      <c r="D47" s="110" t="s">
        <v>153</v>
      </c>
      <c r="E47" s="111">
        <v>32</v>
      </c>
      <c r="F47" s="112">
        <v>0</v>
      </c>
      <c r="G47" s="113">
        <f t="shared" si="3"/>
        <v>0</v>
      </c>
      <c r="H47" s="114"/>
      <c r="I47" s="115">
        <f t="shared" si="2"/>
        <v>0</v>
      </c>
      <c r="K47" s="115"/>
    </row>
    <row r="48" spans="1:11" ht="12.75">
      <c r="A48" s="118" t="s">
        <v>164</v>
      </c>
      <c r="B48" s="119" t="s">
        <v>151</v>
      </c>
      <c r="C48" s="109" t="s">
        <v>165</v>
      </c>
      <c r="D48" s="110" t="s">
        <v>153</v>
      </c>
      <c r="E48" s="111">
        <v>37</v>
      </c>
      <c r="F48" s="112">
        <v>0</v>
      </c>
      <c r="G48" s="113">
        <f t="shared" si="3"/>
        <v>0</v>
      </c>
      <c r="H48" s="114"/>
      <c r="I48" s="115">
        <f t="shared" si="2"/>
        <v>0</v>
      </c>
      <c r="K48" s="115"/>
    </row>
    <row r="49" spans="1:11" ht="12.75">
      <c r="A49" s="118" t="s">
        <v>166</v>
      </c>
      <c r="B49" s="119" t="s">
        <v>151</v>
      </c>
      <c r="C49" s="109" t="s">
        <v>167</v>
      </c>
      <c r="D49" s="110" t="s">
        <v>153</v>
      </c>
      <c r="E49" s="111">
        <v>5</v>
      </c>
      <c r="F49" s="112">
        <v>0</v>
      </c>
      <c r="G49" s="113">
        <f t="shared" si="3"/>
        <v>0</v>
      </c>
      <c r="H49" s="114"/>
      <c r="I49" s="115">
        <f t="shared" si="2"/>
        <v>0</v>
      </c>
      <c r="K49" s="115"/>
    </row>
    <row r="50" spans="1:11" ht="12.75">
      <c r="A50" s="118" t="s">
        <v>168</v>
      </c>
      <c r="B50" s="119" t="s">
        <v>151</v>
      </c>
      <c r="C50" s="109" t="s">
        <v>169</v>
      </c>
      <c r="D50" s="110" t="s">
        <v>153</v>
      </c>
      <c r="E50" s="111">
        <v>2</v>
      </c>
      <c r="F50" s="112">
        <v>0</v>
      </c>
      <c r="G50" s="113">
        <f t="shared" si="3"/>
        <v>0</v>
      </c>
      <c r="H50" s="114"/>
      <c r="I50" s="115">
        <f t="shared" si="2"/>
        <v>0</v>
      </c>
      <c r="K50" s="115"/>
    </row>
    <row r="51" spans="1:11" ht="12.75">
      <c r="A51" s="118" t="s">
        <v>170</v>
      </c>
      <c r="B51" s="119" t="s">
        <v>151</v>
      </c>
      <c r="C51" s="109" t="s">
        <v>171</v>
      </c>
      <c r="D51" s="110" t="s">
        <v>153</v>
      </c>
      <c r="E51" s="111">
        <v>2</v>
      </c>
      <c r="F51" s="112">
        <v>0</v>
      </c>
      <c r="G51" s="113">
        <f t="shared" si="3"/>
        <v>0</v>
      </c>
      <c r="H51" s="114"/>
      <c r="I51" s="115">
        <f t="shared" si="2"/>
        <v>0</v>
      </c>
      <c r="K51" s="115"/>
    </row>
    <row r="52" spans="1:11" ht="12.75">
      <c r="A52" s="118" t="s">
        <v>172</v>
      </c>
      <c r="B52" s="119" t="s">
        <v>151</v>
      </c>
      <c r="C52" s="109" t="s">
        <v>173</v>
      </c>
      <c r="D52" s="110" t="s">
        <v>153</v>
      </c>
      <c r="E52" s="111">
        <v>1</v>
      </c>
      <c r="F52" s="112">
        <v>0</v>
      </c>
      <c r="G52" s="113">
        <f t="shared" si="3"/>
        <v>0</v>
      </c>
      <c r="H52" s="114"/>
      <c r="I52" s="115">
        <f t="shared" si="2"/>
        <v>0</v>
      </c>
      <c r="K52" s="115"/>
    </row>
    <row r="53" spans="1:11" ht="12.75">
      <c r="A53" s="118" t="s">
        <v>174</v>
      </c>
      <c r="B53" s="119" t="s">
        <v>151</v>
      </c>
      <c r="C53" s="109" t="s">
        <v>175</v>
      </c>
      <c r="D53" s="110" t="s">
        <v>153</v>
      </c>
      <c r="E53" s="111">
        <v>1</v>
      </c>
      <c r="F53" s="112">
        <v>0</v>
      </c>
      <c r="G53" s="113">
        <f t="shared" si="3"/>
        <v>0</v>
      </c>
      <c r="H53" s="114"/>
      <c r="I53" s="115">
        <f t="shared" si="2"/>
        <v>0</v>
      </c>
      <c r="K53" s="115"/>
    </row>
    <row r="54" spans="1:11" ht="12.75">
      <c r="A54" s="118" t="s">
        <v>176</v>
      </c>
      <c r="B54" s="119" t="s">
        <v>151</v>
      </c>
      <c r="C54" s="109" t="s">
        <v>177</v>
      </c>
      <c r="D54" s="110" t="s">
        <v>153</v>
      </c>
      <c r="E54" s="111">
        <v>1</v>
      </c>
      <c r="F54" s="112">
        <v>0</v>
      </c>
      <c r="G54" s="113">
        <f t="shared" si="3"/>
        <v>0</v>
      </c>
      <c r="H54" s="114"/>
      <c r="I54" s="115">
        <f t="shared" si="2"/>
        <v>0</v>
      </c>
      <c r="K54" s="115"/>
    </row>
    <row r="55" spans="1:11" ht="12.75">
      <c r="A55" s="107">
        <v>31</v>
      </c>
      <c r="B55" s="108" t="s">
        <v>178</v>
      </c>
      <c r="C55" s="109" t="s">
        <v>179</v>
      </c>
      <c r="D55" s="110" t="s">
        <v>180</v>
      </c>
      <c r="E55" s="111">
        <v>8</v>
      </c>
      <c r="F55" s="112">
        <v>0.03016</v>
      </c>
      <c r="G55" s="113">
        <f t="shared" si="3"/>
        <v>0.24128</v>
      </c>
      <c r="I55" s="115"/>
      <c r="J55" s="114"/>
      <c r="K55" s="115">
        <f aca="true" t="shared" si="4" ref="K55:K75">E55*J55</f>
        <v>0</v>
      </c>
    </row>
    <row r="56" spans="1:11" ht="12.75">
      <c r="A56" s="107">
        <v>32</v>
      </c>
      <c r="B56" s="108" t="s">
        <v>181</v>
      </c>
      <c r="C56" s="109" t="s">
        <v>182</v>
      </c>
      <c r="D56" s="110" t="s">
        <v>133</v>
      </c>
      <c r="E56" s="111">
        <v>8</v>
      </c>
      <c r="F56" s="112">
        <v>0.00167</v>
      </c>
      <c r="G56" s="113">
        <f t="shared" si="3"/>
        <v>0.01336</v>
      </c>
      <c r="I56" s="115"/>
      <c r="J56" s="114"/>
      <c r="K56" s="115">
        <f t="shared" si="4"/>
        <v>0</v>
      </c>
    </row>
    <row r="57" spans="1:11" ht="12.75">
      <c r="A57" s="107">
        <v>33</v>
      </c>
      <c r="B57" s="108" t="s">
        <v>183</v>
      </c>
      <c r="C57" s="109" t="s">
        <v>184</v>
      </c>
      <c r="D57" s="110" t="s">
        <v>90</v>
      </c>
      <c r="E57" s="111">
        <v>2154</v>
      </c>
      <c r="F57" s="112">
        <v>0.00019</v>
      </c>
      <c r="G57" s="113">
        <f t="shared" si="3"/>
        <v>0.40926</v>
      </c>
      <c r="I57" s="115"/>
      <c r="J57" s="114"/>
      <c r="K57" s="115">
        <f t="shared" si="4"/>
        <v>0</v>
      </c>
    </row>
    <row r="58" spans="1:11" ht="12.75">
      <c r="A58" s="107">
        <v>34</v>
      </c>
      <c r="B58" s="108" t="s">
        <v>185</v>
      </c>
      <c r="C58" s="109" t="s">
        <v>186</v>
      </c>
      <c r="D58" s="110" t="s">
        <v>90</v>
      </c>
      <c r="E58" s="111">
        <v>169</v>
      </c>
      <c r="F58" s="112">
        <v>0.00035</v>
      </c>
      <c r="G58" s="113">
        <f t="shared" si="3"/>
        <v>0.05915</v>
      </c>
      <c r="I58" s="115"/>
      <c r="J58" s="114"/>
      <c r="K58" s="115">
        <f t="shared" si="4"/>
        <v>0</v>
      </c>
    </row>
    <row r="59" spans="1:11" ht="12.75">
      <c r="A59" s="107">
        <v>35</v>
      </c>
      <c r="B59" s="108" t="s">
        <v>187</v>
      </c>
      <c r="C59" s="109" t="s">
        <v>188</v>
      </c>
      <c r="D59" s="110" t="s">
        <v>90</v>
      </c>
      <c r="E59" s="111">
        <v>2288</v>
      </c>
      <c r="F59" s="112">
        <v>1E-05</v>
      </c>
      <c r="G59" s="113">
        <f t="shared" si="3"/>
        <v>0.02288</v>
      </c>
      <c r="I59" s="115"/>
      <c r="J59" s="114"/>
      <c r="K59" s="115">
        <f t="shared" si="4"/>
        <v>0</v>
      </c>
    </row>
    <row r="60" spans="1:11" ht="12.75">
      <c r="A60" s="107">
        <v>36</v>
      </c>
      <c r="B60" s="108" t="s">
        <v>189</v>
      </c>
      <c r="C60" s="109" t="s">
        <v>190</v>
      </c>
      <c r="D60" s="110" t="s">
        <v>90</v>
      </c>
      <c r="E60" s="111">
        <v>35</v>
      </c>
      <c r="F60" s="112">
        <v>1E-05</v>
      </c>
      <c r="G60" s="113">
        <f t="shared" si="3"/>
        <v>0.00035000000000000005</v>
      </c>
      <c r="I60" s="115"/>
      <c r="J60" s="114"/>
      <c r="K60" s="115">
        <f t="shared" si="4"/>
        <v>0</v>
      </c>
    </row>
    <row r="61" spans="1:11" ht="12.75">
      <c r="A61" s="107">
        <v>37</v>
      </c>
      <c r="B61" s="108" t="s">
        <v>191</v>
      </c>
      <c r="C61" s="109" t="s">
        <v>192</v>
      </c>
      <c r="D61" s="110" t="s">
        <v>193</v>
      </c>
      <c r="E61" s="111">
        <v>1.12</v>
      </c>
      <c r="F61" s="112">
        <v>0</v>
      </c>
      <c r="G61" s="113">
        <f t="shared" si="3"/>
        <v>0</v>
      </c>
      <c r="I61" s="115"/>
      <c r="J61" s="114"/>
      <c r="K61" s="115">
        <f t="shared" si="4"/>
        <v>0</v>
      </c>
    </row>
    <row r="62" spans="1:11" ht="12.75">
      <c r="A62" s="107">
        <v>38</v>
      </c>
      <c r="B62" s="108" t="s">
        <v>194</v>
      </c>
      <c r="C62" s="109" t="s">
        <v>195</v>
      </c>
      <c r="D62" s="110" t="s">
        <v>90</v>
      </c>
      <c r="E62" s="111">
        <v>1522</v>
      </c>
      <c r="F62" s="112">
        <v>0.00213</v>
      </c>
      <c r="G62" s="113" t="str">
        <f aca="true" t="shared" si="5" ref="G62:G73">FIXED(E62*F62,3,TRUE)</f>
        <v>3,242</v>
      </c>
      <c r="I62" s="115"/>
      <c r="J62" s="114"/>
      <c r="K62" s="115">
        <f t="shared" si="4"/>
        <v>0</v>
      </c>
    </row>
    <row r="63" spans="1:11" ht="12.75">
      <c r="A63" s="107">
        <v>39</v>
      </c>
      <c r="B63" s="108" t="s">
        <v>196</v>
      </c>
      <c r="C63" s="109" t="s">
        <v>197</v>
      </c>
      <c r="D63" s="110" t="s">
        <v>90</v>
      </c>
      <c r="E63" s="111">
        <v>532</v>
      </c>
      <c r="F63" s="112">
        <v>0.00497</v>
      </c>
      <c r="G63" s="113" t="str">
        <f t="shared" si="5"/>
        <v>2,644</v>
      </c>
      <c r="I63" s="115"/>
      <c r="J63" s="114"/>
      <c r="K63" s="115">
        <f t="shared" si="4"/>
        <v>0</v>
      </c>
    </row>
    <row r="64" spans="1:11" ht="12.75">
      <c r="A64" s="107">
        <v>40</v>
      </c>
      <c r="B64" s="108" t="s">
        <v>198</v>
      </c>
      <c r="C64" s="109" t="s">
        <v>199</v>
      </c>
      <c r="D64" s="110" t="s">
        <v>90</v>
      </c>
      <c r="E64" s="111">
        <v>75</v>
      </c>
      <c r="F64" s="112">
        <v>0.0067</v>
      </c>
      <c r="G64" s="113" t="str">
        <f t="shared" si="5"/>
        <v>0,503</v>
      </c>
      <c r="I64" s="115"/>
      <c r="J64" s="114"/>
      <c r="K64" s="115">
        <f t="shared" si="4"/>
        <v>0</v>
      </c>
    </row>
    <row r="65" spans="1:11" ht="12.75">
      <c r="A65" s="107">
        <v>41</v>
      </c>
      <c r="B65" s="108" t="s">
        <v>200</v>
      </c>
      <c r="C65" s="109" t="s">
        <v>201</v>
      </c>
      <c r="D65" s="110" t="s">
        <v>90</v>
      </c>
      <c r="E65" s="111">
        <v>19</v>
      </c>
      <c r="F65" s="112">
        <v>0.00959</v>
      </c>
      <c r="G65" s="113" t="str">
        <f t="shared" si="5"/>
        <v>0,182</v>
      </c>
      <c r="I65" s="115"/>
      <c r="J65" s="114"/>
      <c r="K65" s="115">
        <f t="shared" si="4"/>
        <v>0</v>
      </c>
    </row>
    <row r="66" spans="1:11" ht="12.75">
      <c r="A66" s="107">
        <v>42</v>
      </c>
      <c r="B66" s="108" t="s">
        <v>202</v>
      </c>
      <c r="C66" s="109" t="s">
        <v>203</v>
      </c>
      <c r="D66" s="110" t="s">
        <v>90</v>
      </c>
      <c r="E66" s="111">
        <v>27</v>
      </c>
      <c r="F66" s="112">
        <v>0.01102</v>
      </c>
      <c r="G66" s="113" t="str">
        <f t="shared" si="5"/>
        <v>0,298</v>
      </c>
      <c r="I66" s="115"/>
      <c r="J66" s="114"/>
      <c r="K66" s="115">
        <f t="shared" si="4"/>
        <v>0</v>
      </c>
    </row>
    <row r="67" spans="1:11" ht="12.75">
      <c r="A67" s="107">
        <v>43</v>
      </c>
      <c r="B67" s="108" t="s">
        <v>204</v>
      </c>
      <c r="C67" s="109" t="s">
        <v>205</v>
      </c>
      <c r="D67" s="110" t="s">
        <v>90</v>
      </c>
      <c r="E67" s="111">
        <v>35</v>
      </c>
      <c r="F67" s="112">
        <v>0.01442</v>
      </c>
      <c r="G67" s="113" t="str">
        <f t="shared" si="5"/>
        <v>0,505</v>
      </c>
      <c r="I67" s="115"/>
      <c r="J67" s="114"/>
      <c r="K67" s="115">
        <f t="shared" si="4"/>
        <v>0</v>
      </c>
    </row>
    <row r="68" spans="1:11" ht="12.75">
      <c r="A68" s="107">
        <v>44</v>
      </c>
      <c r="B68" s="108" t="s">
        <v>206</v>
      </c>
      <c r="C68" s="109" t="s">
        <v>207</v>
      </c>
      <c r="D68" s="110" t="s">
        <v>133</v>
      </c>
      <c r="E68" s="111">
        <v>315</v>
      </c>
      <c r="F68" s="112">
        <v>0.00053</v>
      </c>
      <c r="G68" s="113" t="str">
        <f t="shared" si="5"/>
        <v>0,167</v>
      </c>
      <c r="I68" s="115"/>
      <c r="J68" s="114"/>
      <c r="K68" s="115">
        <f t="shared" si="4"/>
        <v>0</v>
      </c>
    </row>
    <row r="69" spans="1:11" ht="12.75">
      <c r="A69" s="107">
        <v>45</v>
      </c>
      <c r="B69" s="108" t="s">
        <v>208</v>
      </c>
      <c r="C69" s="109" t="s">
        <v>209</v>
      </c>
      <c r="D69" s="110" t="s">
        <v>133</v>
      </c>
      <c r="E69" s="111">
        <v>69</v>
      </c>
      <c r="F69" s="112">
        <v>0.00123</v>
      </c>
      <c r="G69" s="113" t="str">
        <f t="shared" si="5"/>
        <v>0,085</v>
      </c>
      <c r="I69" s="115"/>
      <c r="J69" s="114"/>
      <c r="K69" s="115">
        <f t="shared" si="4"/>
        <v>0</v>
      </c>
    </row>
    <row r="70" spans="1:11" ht="12.75">
      <c r="A70" s="107">
        <v>46</v>
      </c>
      <c r="B70" s="108" t="s">
        <v>210</v>
      </c>
      <c r="C70" s="109" t="s">
        <v>211</v>
      </c>
      <c r="D70" s="110" t="s">
        <v>133</v>
      </c>
      <c r="E70" s="111">
        <v>5</v>
      </c>
      <c r="F70" s="112">
        <v>0.00146</v>
      </c>
      <c r="G70" s="113" t="str">
        <f t="shared" si="5"/>
        <v>0,007</v>
      </c>
      <c r="I70" s="115"/>
      <c r="J70" s="114"/>
      <c r="K70" s="115">
        <f t="shared" si="4"/>
        <v>0</v>
      </c>
    </row>
    <row r="71" spans="1:11" ht="12.75">
      <c r="A71" s="107">
        <v>47</v>
      </c>
      <c r="B71" s="108" t="s">
        <v>212</v>
      </c>
      <c r="C71" s="109" t="s">
        <v>213</v>
      </c>
      <c r="D71" s="110" t="s">
        <v>133</v>
      </c>
      <c r="E71" s="111">
        <v>2</v>
      </c>
      <c r="F71" s="112">
        <v>0.00244</v>
      </c>
      <c r="G71" s="113" t="str">
        <f t="shared" si="5"/>
        <v>0,005</v>
      </c>
      <c r="I71" s="115"/>
      <c r="J71" s="114"/>
      <c r="K71" s="115">
        <f t="shared" si="4"/>
        <v>0</v>
      </c>
    </row>
    <row r="72" spans="1:11" ht="12.75">
      <c r="A72" s="107">
        <v>48</v>
      </c>
      <c r="B72" s="108" t="s">
        <v>214</v>
      </c>
      <c r="C72" s="109" t="s">
        <v>215</v>
      </c>
      <c r="D72" s="110" t="s">
        <v>133</v>
      </c>
      <c r="E72" s="111">
        <v>5</v>
      </c>
      <c r="F72" s="112">
        <v>0.01118</v>
      </c>
      <c r="G72" s="113" t="str">
        <f t="shared" si="5"/>
        <v>0,056</v>
      </c>
      <c r="I72" s="115"/>
      <c r="J72" s="114"/>
      <c r="K72" s="115">
        <f t="shared" si="4"/>
        <v>0</v>
      </c>
    </row>
    <row r="73" spans="1:11" ht="12.75">
      <c r="A73" s="107">
        <v>49</v>
      </c>
      <c r="B73" s="108" t="s">
        <v>216</v>
      </c>
      <c r="C73" s="109" t="s">
        <v>217</v>
      </c>
      <c r="D73" s="110" t="s">
        <v>153</v>
      </c>
      <c r="E73" s="111">
        <v>8</v>
      </c>
      <c r="F73" s="112">
        <v>0</v>
      </c>
      <c r="G73" s="113" t="str">
        <f t="shared" si="5"/>
        <v>0,000</v>
      </c>
      <c r="I73" s="115"/>
      <c r="J73" s="114"/>
      <c r="K73" s="115">
        <f t="shared" si="4"/>
        <v>0</v>
      </c>
    </row>
    <row r="74" spans="1:11" ht="12.75">
      <c r="A74" s="107">
        <v>50</v>
      </c>
      <c r="B74" s="108" t="s">
        <v>218</v>
      </c>
      <c r="C74" s="109" t="s">
        <v>219</v>
      </c>
      <c r="D74" s="110" t="s">
        <v>220</v>
      </c>
      <c r="E74" s="111">
        <v>7.694</v>
      </c>
      <c r="F74" s="112">
        <v>0</v>
      </c>
      <c r="G74" s="113">
        <f>E74*F74</f>
        <v>0</v>
      </c>
      <c r="I74" s="115"/>
      <c r="J74" s="114"/>
      <c r="K74" s="115">
        <f t="shared" si="4"/>
        <v>0</v>
      </c>
    </row>
    <row r="75" spans="1:11" ht="12.75">
      <c r="A75" s="107">
        <v>51</v>
      </c>
      <c r="B75" s="108" t="s">
        <v>221</v>
      </c>
      <c r="C75" s="109" t="s">
        <v>222</v>
      </c>
      <c r="D75" s="110" t="s">
        <v>221</v>
      </c>
      <c r="E75" s="111">
        <v>1</v>
      </c>
      <c r="F75" s="112">
        <v>0</v>
      </c>
      <c r="G75" s="113">
        <f>E75*F75</f>
        <v>0</v>
      </c>
      <c r="I75" s="115"/>
      <c r="J75" s="114"/>
      <c r="K75" s="115">
        <f t="shared" si="4"/>
        <v>0</v>
      </c>
    </row>
    <row r="77" spans="2:3" ht="15">
      <c r="B77" s="106" t="s">
        <v>223</v>
      </c>
      <c r="C77" s="106" t="s">
        <v>224</v>
      </c>
    </row>
    <row r="79" spans="1:11" ht="12.75">
      <c r="A79" s="107">
        <v>1</v>
      </c>
      <c r="B79" s="108" t="s">
        <v>225</v>
      </c>
      <c r="C79" s="109" t="s">
        <v>226</v>
      </c>
      <c r="D79" s="110" t="s">
        <v>133</v>
      </c>
      <c r="E79" s="111">
        <v>154</v>
      </c>
      <c r="F79" s="112">
        <v>4E-05</v>
      </c>
      <c r="G79" s="113">
        <f>E79*F79</f>
        <v>0.0061600000000000005</v>
      </c>
      <c r="I79" s="115"/>
      <c r="J79" s="114"/>
      <c r="K79" s="115">
        <f>E79*J79</f>
        <v>0</v>
      </c>
    </row>
    <row r="80" spans="1:11" ht="12.75">
      <c r="A80" s="107">
        <v>2</v>
      </c>
      <c r="B80" s="108" t="s">
        <v>227</v>
      </c>
      <c r="C80" s="109" t="s">
        <v>228</v>
      </c>
      <c r="D80" s="110" t="s">
        <v>133</v>
      </c>
      <c r="E80" s="111">
        <v>13</v>
      </c>
      <c r="F80" s="112">
        <v>0.00013</v>
      </c>
      <c r="G80" s="113">
        <f>E80*F80</f>
        <v>0.0016899999999999999</v>
      </c>
      <c r="I80" s="115"/>
      <c r="J80" s="114"/>
      <c r="K80" s="115">
        <f>E80*J80</f>
        <v>0</v>
      </c>
    </row>
    <row r="81" spans="1:11" ht="12.75">
      <c r="A81" s="118" t="s">
        <v>229</v>
      </c>
      <c r="B81" s="119" t="s">
        <v>151</v>
      </c>
      <c r="C81" s="109" t="s">
        <v>230</v>
      </c>
      <c r="D81" s="110" t="s">
        <v>153</v>
      </c>
      <c r="E81" s="111">
        <v>154</v>
      </c>
      <c r="F81" s="112">
        <v>0</v>
      </c>
      <c r="G81" s="113">
        <f>E81*F81</f>
        <v>0</v>
      </c>
      <c r="H81" s="114"/>
      <c r="I81" s="115">
        <f>E81*H81</f>
        <v>0</v>
      </c>
      <c r="K81" s="115"/>
    </row>
    <row r="82" spans="1:11" ht="12.75">
      <c r="A82" s="118" t="s">
        <v>231</v>
      </c>
      <c r="B82" s="119" t="s">
        <v>151</v>
      </c>
      <c r="C82" s="109" t="s">
        <v>232</v>
      </c>
      <c r="D82" s="110" t="s">
        <v>153</v>
      </c>
      <c r="E82" s="111">
        <v>13</v>
      </c>
      <c r="F82" s="112">
        <v>0</v>
      </c>
      <c r="G82" s="113">
        <f>E82*F82</f>
        <v>0</v>
      </c>
      <c r="H82" s="114"/>
      <c r="I82" s="115">
        <f>E82*H82</f>
        <v>0</v>
      </c>
      <c r="K82" s="115"/>
    </row>
    <row r="83" spans="1:11" ht="12.75">
      <c r="A83" s="107">
        <v>3</v>
      </c>
      <c r="B83" s="108" t="s">
        <v>233</v>
      </c>
      <c r="C83" s="109" t="s">
        <v>234</v>
      </c>
      <c r="D83" s="110" t="s">
        <v>193</v>
      </c>
      <c r="E83" s="111">
        <v>0.24</v>
      </c>
      <c r="F83" s="112">
        <v>0</v>
      </c>
      <c r="G83" s="113">
        <f>E83*F83</f>
        <v>0</v>
      </c>
      <c r="I83" s="115"/>
      <c r="J83" s="114"/>
      <c r="K83" s="115">
        <f>E83*J83</f>
        <v>0</v>
      </c>
    </row>
    <row r="84" spans="1:11" ht="12.75">
      <c r="A84" s="107">
        <v>4</v>
      </c>
      <c r="B84" s="108" t="s">
        <v>235</v>
      </c>
      <c r="C84" s="109" t="s">
        <v>236</v>
      </c>
      <c r="D84" s="110" t="s">
        <v>180</v>
      </c>
      <c r="E84" s="111">
        <v>154</v>
      </c>
      <c r="F84" s="112">
        <v>0.00156</v>
      </c>
      <c r="G84" s="113" t="str">
        <f>FIXED(E84*F84,3,TRUE)</f>
        <v>0,240</v>
      </c>
      <c r="I84" s="115"/>
      <c r="J84" s="114"/>
      <c r="K84" s="115">
        <f>E84*J84</f>
        <v>0</v>
      </c>
    </row>
    <row r="85" spans="1:11" ht="12.75">
      <c r="A85" s="107">
        <v>5</v>
      </c>
      <c r="B85" s="108" t="s">
        <v>237</v>
      </c>
      <c r="C85" s="109" t="s">
        <v>238</v>
      </c>
      <c r="D85" s="110" t="s">
        <v>133</v>
      </c>
      <c r="E85" s="111">
        <v>13</v>
      </c>
      <c r="F85" s="112">
        <v>0.00225</v>
      </c>
      <c r="G85" s="113" t="str">
        <f>FIXED(E85*F85,3,TRUE)</f>
        <v>0,029</v>
      </c>
      <c r="I85" s="115"/>
      <c r="J85" s="114"/>
      <c r="K85" s="115">
        <f>E85*J85</f>
        <v>0</v>
      </c>
    </row>
    <row r="86" spans="1:11" ht="12.75">
      <c r="A86" s="107">
        <v>6</v>
      </c>
      <c r="B86" s="108" t="s">
        <v>239</v>
      </c>
      <c r="C86" s="109" t="s">
        <v>240</v>
      </c>
      <c r="D86" s="110" t="s">
        <v>220</v>
      </c>
      <c r="E86" s="111">
        <v>0.269</v>
      </c>
      <c r="F86" s="112">
        <v>0</v>
      </c>
      <c r="G86" s="113">
        <f>E86*F86</f>
        <v>0</v>
      </c>
      <c r="I86" s="115"/>
      <c r="J86" s="114"/>
      <c r="K86" s="115">
        <f>E86*J86</f>
        <v>0</v>
      </c>
    </row>
    <row r="87" spans="1:11" ht="12.75">
      <c r="A87" s="107">
        <v>7</v>
      </c>
      <c r="B87" s="108" t="s">
        <v>221</v>
      </c>
      <c r="C87" s="109" t="s">
        <v>222</v>
      </c>
      <c r="D87" s="110" t="s">
        <v>221</v>
      </c>
      <c r="E87" s="111">
        <v>1</v>
      </c>
      <c r="F87" s="112">
        <v>0</v>
      </c>
      <c r="G87" s="113">
        <f>E87*F87</f>
        <v>0</v>
      </c>
      <c r="I87" s="115"/>
      <c r="J87" s="114"/>
      <c r="K87" s="115">
        <f>E87*J87</f>
        <v>0</v>
      </c>
    </row>
    <row r="89" spans="2:3" ht="15">
      <c r="B89" s="106" t="s">
        <v>241</v>
      </c>
      <c r="C89" s="106" t="s">
        <v>242</v>
      </c>
    </row>
    <row r="91" spans="1:11" ht="12.75">
      <c r="A91" s="107">
        <v>1</v>
      </c>
      <c r="B91" s="108" t="s">
        <v>243</v>
      </c>
      <c r="C91" s="109" t="s">
        <v>244</v>
      </c>
      <c r="D91" s="110" t="s">
        <v>245</v>
      </c>
      <c r="E91" s="111">
        <v>884</v>
      </c>
      <c r="F91" s="112">
        <v>0.005</v>
      </c>
      <c r="G91" s="113" t="str">
        <f>FIXED(E91*F91,3,TRUE)</f>
        <v>4,420</v>
      </c>
      <c r="I91" s="115"/>
      <c r="J91" s="114"/>
      <c r="K91" s="115">
        <f>E91*J91</f>
        <v>0</v>
      </c>
    </row>
    <row r="92" spans="3:11" ht="12.75">
      <c r="C92" s="128" t="s">
        <v>246</v>
      </c>
      <c r="E92" s="111">
        <v>0</v>
      </c>
      <c r="G92" s="113"/>
      <c r="I92" s="115"/>
      <c r="K92" s="115"/>
    </row>
    <row r="93" spans="3:11" ht="12.75">
      <c r="C93" s="128" t="s">
        <v>247</v>
      </c>
      <c r="E93" s="111">
        <v>377</v>
      </c>
      <c r="G93" s="113"/>
      <c r="I93" s="115"/>
      <c r="K93" s="115"/>
    </row>
    <row r="94" spans="3:11" ht="12.75">
      <c r="C94" s="128" t="s">
        <v>248</v>
      </c>
      <c r="E94" s="111">
        <v>487</v>
      </c>
      <c r="G94" s="113"/>
      <c r="I94" s="115"/>
      <c r="K94" s="115"/>
    </row>
    <row r="95" spans="3:11" ht="12.75">
      <c r="C95" s="128" t="s">
        <v>249</v>
      </c>
      <c r="E95" s="111">
        <v>20</v>
      </c>
      <c r="G95" s="113"/>
      <c r="I95" s="115"/>
      <c r="K95" s="115"/>
    </row>
    <row r="96" spans="1:11" ht="12.75">
      <c r="A96" s="107">
        <v>2</v>
      </c>
      <c r="B96" s="108" t="s">
        <v>250</v>
      </c>
      <c r="C96" s="109" t="s">
        <v>251</v>
      </c>
      <c r="D96" s="110" t="s">
        <v>245</v>
      </c>
      <c r="E96" s="111">
        <v>884</v>
      </c>
      <c r="F96" s="112">
        <v>6E-05</v>
      </c>
      <c r="G96" s="113">
        <f>E96*F96</f>
        <v>0.053040000000000004</v>
      </c>
      <c r="I96" s="115"/>
      <c r="J96" s="114"/>
      <c r="K96" s="115">
        <f>E96*J96</f>
        <v>0</v>
      </c>
    </row>
    <row r="97" spans="1:11" ht="12.75">
      <c r="A97" s="118" t="s">
        <v>229</v>
      </c>
      <c r="B97" s="119" t="s">
        <v>151</v>
      </c>
      <c r="C97" s="109" t="s">
        <v>252</v>
      </c>
      <c r="D97" s="110" t="s">
        <v>245</v>
      </c>
      <c r="E97" s="111">
        <v>908</v>
      </c>
      <c r="F97" s="112">
        <v>0</v>
      </c>
      <c r="G97" s="113">
        <f>E97*F97</f>
        <v>0</v>
      </c>
      <c r="H97" s="114"/>
      <c r="I97" s="115">
        <f>E97*H97</f>
        <v>0</v>
      </c>
      <c r="K97" s="115"/>
    </row>
    <row r="98" spans="1:11" ht="12.75">
      <c r="A98" s="107">
        <v>3</v>
      </c>
      <c r="B98" s="108" t="s">
        <v>253</v>
      </c>
      <c r="C98" s="109" t="s">
        <v>254</v>
      </c>
      <c r="D98" s="110" t="s">
        <v>193</v>
      </c>
      <c r="E98" s="111">
        <v>1.81</v>
      </c>
      <c r="F98" s="112">
        <v>0</v>
      </c>
      <c r="G98" s="113">
        <f>E98*F98</f>
        <v>0</v>
      </c>
      <c r="I98" s="115"/>
      <c r="J98" s="114"/>
      <c r="K98" s="115">
        <f>E98*J98</f>
        <v>0</v>
      </c>
    </row>
    <row r="100" spans="2:3" ht="15">
      <c r="B100" s="106" t="s">
        <v>255</v>
      </c>
      <c r="C100" s="106" t="s">
        <v>256</v>
      </c>
    </row>
    <row r="102" spans="1:11" ht="12.75">
      <c r="A102" s="107">
        <v>1</v>
      </c>
      <c r="B102" s="108" t="s">
        <v>257</v>
      </c>
      <c r="C102" s="109" t="s">
        <v>258</v>
      </c>
      <c r="D102" s="110" t="s">
        <v>245</v>
      </c>
      <c r="E102" s="111">
        <v>884</v>
      </c>
      <c r="F102" s="112">
        <v>0.00147</v>
      </c>
      <c r="G102" s="113">
        <f>E102*F102</f>
        <v>1.29948</v>
      </c>
      <c r="I102" s="115"/>
      <c r="J102" s="114"/>
      <c r="K102" s="115">
        <f>E102*J102</f>
        <v>0</v>
      </c>
    </row>
    <row r="103" spans="3:11" ht="12.75">
      <c r="C103" s="128" t="s">
        <v>259</v>
      </c>
      <c r="E103" s="111">
        <v>0</v>
      </c>
      <c r="G103" s="113"/>
      <c r="I103" s="115"/>
      <c r="K103" s="115"/>
    </row>
    <row r="104" spans="3:11" ht="12.75">
      <c r="C104" s="128" t="s">
        <v>260</v>
      </c>
      <c r="E104" s="111">
        <v>884</v>
      </c>
      <c r="G104" s="113"/>
      <c r="I104" s="115"/>
      <c r="K104" s="115"/>
    </row>
    <row r="106" spans="2:3" ht="15">
      <c r="B106" s="106" t="s">
        <v>261</v>
      </c>
      <c r="C106" s="106" t="s">
        <v>262</v>
      </c>
    </row>
    <row r="108" spans="1:11" ht="12.75">
      <c r="A108" s="107">
        <v>1</v>
      </c>
      <c r="B108" s="108" t="s">
        <v>263</v>
      </c>
      <c r="C108" s="109" t="s">
        <v>264</v>
      </c>
      <c r="D108" s="110" t="s">
        <v>220</v>
      </c>
      <c r="E108" s="111">
        <v>12.383</v>
      </c>
      <c r="F108" s="112">
        <v>0</v>
      </c>
      <c r="G108" s="113">
        <f>E108*F108</f>
        <v>0</v>
      </c>
      <c r="I108" s="115"/>
      <c r="J108" s="114"/>
      <c r="K108" s="115">
        <f>E108*J108</f>
        <v>0</v>
      </c>
    </row>
    <row r="109" spans="1:11" ht="12.75">
      <c r="A109" s="107">
        <v>2</v>
      </c>
      <c r="B109" s="108" t="s">
        <v>265</v>
      </c>
      <c r="C109" s="109" t="s">
        <v>266</v>
      </c>
      <c r="D109" s="110" t="s">
        <v>220</v>
      </c>
      <c r="E109" s="111">
        <v>12.383</v>
      </c>
      <c r="F109" s="112">
        <v>0</v>
      </c>
      <c r="G109" s="113">
        <f>E109*F109</f>
        <v>0</v>
      </c>
      <c r="I109" s="115"/>
      <c r="J109" s="114"/>
      <c r="K109" s="115">
        <f>E109*J109</f>
        <v>0</v>
      </c>
    </row>
    <row r="110" spans="1:11" ht="12.75">
      <c r="A110" s="107">
        <v>3</v>
      </c>
      <c r="B110" s="108" t="s">
        <v>267</v>
      </c>
      <c r="C110" s="109" t="s">
        <v>268</v>
      </c>
      <c r="D110" s="110" t="s">
        <v>220</v>
      </c>
      <c r="E110" s="111">
        <v>12.383</v>
      </c>
      <c r="F110" s="112">
        <v>0</v>
      </c>
      <c r="G110" s="113">
        <f>E110*F110</f>
        <v>0</v>
      </c>
      <c r="I110" s="115"/>
      <c r="J110" s="114"/>
      <c r="K110" s="115">
        <f>E110*J110</f>
        <v>0</v>
      </c>
    </row>
    <row r="111" spans="1:11" ht="12.75">
      <c r="A111" s="107">
        <v>4</v>
      </c>
      <c r="B111" s="108" t="s">
        <v>269</v>
      </c>
      <c r="C111" s="109" t="s">
        <v>270</v>
      </c>
      <c r="D111" s="110" t="s">
        <v>220</v>
      </c>
      <c r="E111" s="111">
        <v>37.149</v>
      </c>
      <c r="F111" s="112">
        <v>0</v>
      </c>
      <c r="G111" s="113">
        <f>E111*F111</f>
        <v>0</v>
      </c>
      <c r="I111" s="115"/>
      <c r="J111" s="114"/>
      <c r="K111" s="115">
        <f>E111*J111</f>
        <v>0</v>
      </c>
    </row>
    <row r="112" spans="3:11" ht="12.75">
      <c r="C112" s="128" t="s">
        <v>271</v>
      </c>
      <c r="E112" s="111">
        <v>37.149</v>
      </c>
      <c r="G112" s="113"/>
      <c r="I112" s="115"/>
      <c r="K112" s="115"/>
    </row>
    <row r="113" spans="1:11" ht="12.75">
      <c r="A113" s="107">
        <v>5</v>
      </c>
      <c r="B113" s="108" t="s">
        <v>272</v>
      </c>
      <c r="C113" s="109" t="s">
        <v>273</v>
      </c>
      <c r="D113" s="110" t="s">
        <v>220</v>
      </c>
      <c r="E113" s="111">
        <v>12.383</v>
      </c>
      <c r="F113" s="112">
        <v>0</v>
      </c>
      <c r="G113" s="113">
        <f>E113*F113</f>
        <v>0</v>
      </c>
      <c r="I113" s="115"/>
      <c r="J113" s="114"/>
      <c r="K113" s="115">
        <f>E113*J113</f>
        <v>0</v>
      </c>
    </row>
    <row r="114" spans="1:11" ht="12.75">
      <c r="A114" s="107">
        <v>6</v>
      </c>
      <c r="B114" s="108" t="s">
        <v>274</v>
      </c>
      <c r="C114" s="109" t="s">
        <v>275</v>
      </c>
      <c r="D114" s="110" t="s">
        <v>220</v>
      </c>
      <c r="E114" s="111">
        <v>111.447</v>
      </c>
      <c r="F114" s="112">
        <v>0</v>
      </c>
      <c r="G114" s="113">
        <f>E114*F114</f>
        <v>0</v>
      </c>
      <c r="I114" s="115"/>
      <c r="J114" s="114"/>
      <c r="K114" s="115">
        <f>E114*J114</f>
        <v>0</v>
      </c>
    </row>
    <row r="115" spans="3:11" ht="12.75">
      <c r="C115" s="128" t="s">
        <v>276</v>
      </c>
      <c r="E115" s="111">
        <v>111.447</v>
      </c>
      <c r="G115" s="113"/>
      <c r="I115" s="115"/>
      <c r="K115" s="115"/>
    </row>
  </sheetData>
  <sheetProtection/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tabSelected="1" zoomScalePageLayoutView="0" workbookViewId="0" topLeftCell="A16">
      <selection activeCell="I40" sqref="I40:K40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154" t="s">
        <v>66</v>
      </c>
      <c r="B1" s="155"/>
      <c r="C1" s="156"/>
      <c r="D1" s="156"/>
      <c r="E1" s="156"/>
      <c r="F1" s="156"/>
      <c r="G1" s="156"/>
      <c r="H1" s="156"/>
      <c r="I1" s="156"/>
      <c r="J1" s="156"/>
      <c r="K1" s="157"/>
    </row>
    <row r="2" spans="1:11" ht="15.75" customHeigh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60"/>
    </row>
    <row r="3" spans="1:11" ht="15.75" customHeight="1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60"/>
    </row>
    <row r="4" spans="1:11" ht="15.75" customHeight="1" thickBot="1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3"/>
    </row>
    <row r="5" spans="1:11" ht="15.75" customHeight="1">
      <c r="A5" s="97" t="s">
        <v>38</v>
      </c>
      <c r="B5" s="98"/>
      <c r="C5" s="131" t="s">
        <v>283</v>
      </c>
      <c r="D5" s="129"/>
      <c r="E5" s="129"/>
      <c r="F5" s="129"/>
      <c r="G5" s="129"/>
      <c r="H5" s="129"/>
      <c r="I5" s="129"/>
      <c r="J5" s="129"/>
      <c r="K5" s="152"/>
    </row>
    <row r="6" spans="1:11" ht="15.75" customHeight="1">
      <c r="A6" s="93" t="s">
        <v>39</v>
      </c>
      <c r="B6" s="94"/>
      <c r="C6" s="148" t="s">
        <v>85</v>
      </c>
      <c r="D6" s="149"/>
      <c r="E6" s="149"/>
      <c r="F6" s="149"/>
      <c r="G6" s="149"/>
      <c r="H6" s="149"/>
      <c r="I6" s="149"/>
      <c r="J6" s="149"/>
      <c r="K6" s="153"/>
    </row>
    <row r="7" spans="1:11" ht="15.75" customHeight="1">
      <c r="A7" s="169"/>
      <c r="B7" s="170"/>
      <c r="C7" s="170"/>
      <c r="D7" s="170"/>
      <c r="E7" s="170"/>
      <c r="F7" s="170"/>
      <c r="G7" s="170"/>
      <c r="H7" s="187" t="s">
        <v>53</v>
      </c>
      <c r="I7" s="188"/>
      <c r="J7" s="187" t="s">
        <v>54</v>
      </c>
      <c r="K7" s="241"/>
    </row>
    <row r="8" spans="1:11" ht="15.75" customHeight="1">
      <c r="A8" s="93" t="s">
        <v>40</v>
      </c>
      <c r="B8" s="94"/>
      <c r="C8" s="148"/>
      <c r="D8" s="149"/>
      <c r="E8" s="149"/>
      <c r="F8" s="149"/>
      <c r="G8" s="150"/>
      <c r="H8" s="148"/>
      <c r="I8" s="150"/>
      <c r="J8" s="242"/>
      <c r="K8" s="243"/>
    </row>
    <row r="9" spans="1:11" ht="15.75" customHeight="1">
      <c r="A9" s="93" t="s">
        <v>41</v>
      </c>
      <c r="B9" s="94"/>
      <c r="C9" s="148"/>
      <c r="D9" s="149"/>
      <c r="E9" s="149"/>
      <c r="F9" s="149"/>
      <c r="G9" s="150"/>
      <c r="H9" s="148"/>
      <c r="I9" s="150"/>
      <c r="J9" s="242"/>
      <c r="K9" s="243"/>
    </row>
    <row r="10" spans="1:11" ht="15.75" customHeight="1">
      <c r="A10" s="93" t="s">
        <v>42</v>
      </c>
      <c r="B10" s="94"/>
      <c r="C10" s="148"/>
      <c r="D10" s="149"/>
      <c r="E10" s="149"/>
      <c r="F10" s="149"/>
      <c r="G10" s="150"/>
      <c r="H10" s="148"/>
      <c r="I10" s="150"/>
      <c r="J10" s="242"/>
      <c r="K10" s="243"/>
    </row>
    <row r="11" spans="1:11" ht="15.75" customHeight="1">
      <c r="A11" s="93" t="s">
        <v>43</v>
      </c>
      <c r="B11" s="94"/>
      <c r="C11" s="148"/>
      <c r="D11" s="149"/>
      <c r="E11" s="149"/>
      <c r="F11" s="149"/>
      <c r="G11" s="150"/>
      <c r="H11" s="148"/>
      <c r="I11" s="150"/>
      <c r="J11" s="242"/>
      <c r="K11" s="243"/>
    </row>
    <row r="12" spans="1:11" ht="15.75" customHeight="1">
      <c r="A12" s="93" t="s">
        <v>44</v>
      </c>
      <c r="B12" s="94"/>
      <c r="C12" s="148"/>
      <c r="D12" s="149"/>
      <c r="E12" s="149"/>
      <c r="F12" s="149"/>
      <c r="G12" s="150"/>
      <c r="H12" s="148"/>
      <c r="I12" s="150"/>
      <c r="J12" s="242"/>
      <c r="K12" s="243"/>
    </row>
    <row r="13" spans="1:11" ht="15.75" customHeight="1">
      <c r="A13" s="93" t="s">
        <v>45</v>
      </c>
      <c r="B13" s="94"/>
      <c r="C13" s="148"/>
      <c r="D13" s="149"/>
      <c r="E13" s="149"/>
      <c r="F13" s="149"/>
      <c r="G13" s="150"/>
      <c r="H13" s="148"/>
      <c r="I13" s="150"/>
      <c r="J13" s="242"/>
      <c r="K13" s="243"/>
    </row>
    <row r="14" spans="1:11" ht="15.75" customHeight="1">
      <c r="A14" s="93" t="s">
        <v>46</v>
      </c>
      <c r="B14" s="94"/>
      <c r="C14" s="148"/>
      <c r="D14" s="149"/>
      <c r="E14" s="149"/>
      <c r="F14" s="149"/>
      <c r="G14" s="150"/>
      <c r="H14" s="148"/>
      <c r="I14" s="150"/>
      <c r="J14" s="242"/>
      <c r="K14" s="243"/>
    </row>
    <row r="15" spans="1:11" ht="15.75" customHeight="1">
      <c r="A15" s="93" t="s">
        <v>47</v>
      </c>
      <c r="B15" s="94"/>
      <c r="C15" s="148"/>
      <c r="D15" s="150"/>
      <c r="E15" s="81" t="s">
        <v>52</v>
      </c>
      <c r="F15" s="181">
        <v>0</v>
      </c>
      <c r="G15" s="181"/>
      <c r="H15" s="184" t="s">
        <v>81</v>
      </c>
      <c r="I15" s="184"/>
      <c r="J15" s="181">
        <v>0</v>
      </c>
      <c r="K15" s="182"/>
    </row>
    <row r="16" spans="1:11" ht="15.75" customHeight="1">
      <c r="A16" s="93" t="s">
        <v>48</v>
      </c>
      <c r="B16" s="94"/>
      <c r="C16" s="148"/>
      <c r="D16" s="150"/>
      <c r="E16" s="81" t="s">
        <v>51</v>
      </c>
      <c r="F16" s="151"/>
      <c r="G16" s="151"/>
      <c r="H16" s="180" t="s">
        <v>80</v>
      </c>
      <c r="I16" s="180"/>
      <c r="J16" s="180" t="s">
        <v>277</v>
      </c>
      <c r="K16" s="183"/>
    </row>
    <row r="17" spans="1:11" ht="15.75" customHeight="1" thickBot="1">
      <c r="A17" s="95" t="s">
        <v>49</v>
      </c>
      <c r="B17" s="96"/>
      <c r="C17" s="167"/>
      <c r="D17" s="168"/>
      <c r="E17" s="82" t="s">
        <v>50</v>
      </c>
      <c r="F17" s="167"/>
      <c r="G17" s="168"/>
      <c r="H17" s="167"/>
      <c r="I17" s="239"/>
      <c r="J17" s="239"/>
      <c r="K17" s="240"/>
    </row>
    <row r="18" spans="1:11" ht="21" customHeight="1" thickBot="1">
      <c r="A18" s="164" t="s">
        <v>55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6"/>
    </row>
    <row r="19" spans="1:11" ht="21.75" customHeight="1" thickBot="1">
      <c r="A19" s="175" t="s">
        <v>56</v>
      </c>
      <c r="B19" s="176"/>
      <c r="C19" s="176"/>
      <c r="D19" s="176"/>
      <c r="E19" s="177"/>
      <c r="F19" s="72"/>
      <c r="G19" s="178" t="s">
        <v>57</v>
      </c>
      <c r="H19" s="176"/>
      <c r="I19" s="176"/>
      <c r="J19" s="176"/>
      <c r="K19" s="179"/>
    </row>
    <row r="20" spans="1:11" ht="15.75" customHeight="1">
      <c r="A20" s="70">
        <v>1</v>
      </c>
      <c r="B20" s="171" t="s">
        <v>58</v>
      </c>
      <c r="C20" s="172"/>
      <c r="D20" s="99" t="s">
        <v>34</v>
      </c>
      <c r="E20" s="83">
        <v>0</v>
      </c>
      <c r="F20" s="71">
        <v>13</v>
      </c>
      <c r="G20" s="233" t="s">
        <v>278</v>
      </c>
      <c r="H20" s="234"/>
      <c r="I20" s="234"/>
      <c r="J20" s="235"/>
      <c r="K20" s="87">
        <v>0</v>
      </c>
    </row>
    <row r="21" spans="1:11" ht="15.75" customHeight="1">
      <c r="A21" s="67">
        <v>2</v>
      </c>
      <c r="B21" s="173"/>
      <c r="C21" s="174"/>
      <c r="D21" s="81" t="s">
        <v>35</v>
      </c>
      <c r="E21" s="84">
        <v>0</v>
      </c>
      <c r="F21" s="68">
        <v>14</v>
      </c>
      <c r="G21" s="148"/>
      <c r="H21" s="149"/>
      <c r="I21" s="149"/>
      <c r="J21" s="150"/>
      <c r="K21" s="88">
        <v>0</v>
      </c>
    </row>
    <row r="22" spans="1:11" ht="15.75" customHeight="1">
      <c r="A22" s="67">
        <v>3</v>
      </c>
      <c r="B22" s="185" t="s">
        <v>59</v>
      </c>
      <c r="C22" s="186"/>
      <c r="D22" s="81" t="s">
        <v>60</v>
      </c>
      <c r="E22" s="84">
        <v>0</v>
      </c>
      <c r="F22" s="68">
        <v>15</v>
      </c>
      <c r="G22" s="148"/>
      <c r="H22" s="149"/>
      <c r="I22" s="149"/>
      <c r="J22" s="150"/>
      <c r="K22" s="88">
        <v>0</v>
      </c>
    </row>
    <row r="23" spans="1:11" ht="15.75" customHeight="1" thickBot="1">
      <c r="A23" s="67">
        <v>4</v>
      </c>
      <c r="B23" s="173"/>
      <c r="C23" s="174"/>
      <c r="D23" s="81" t="s">
        <v>61</v>
      </c>
      <c r="E23" s="85">
        <v>0</v>
      </c>
      <c r="F23" s="69">
        <v>16</v>
      </c>
      <c r="G23" s="148"/>
      <c r="H23" s="149"/>
      <c r="I23" s="149"/>
      <c r="J23" s="150"/>
      <c r="K23" s="88">
        <v>0</v>
      </c>
    </row>
    <row r="24" spans="1:11" ht="15.75" customHeight="1" thickBot="1">
      <c r="A24" s="67">
        <v>5</v>
      </c>
      <c r="B24" s="132" t="s">
        <v>67</v>
      </c>
      <c r="C24" s="133"/>
      <c r="D24" s="130"/>
      <c r="E24" s="86">
        <f>SUM(E20:E23)</f>
        <v>0</v>
      </c>
      <c r="F24" s="73">
        <v>17</v>
      </c>
      <c r="G24" s="148"/>
      <c r="H24" s="149"/>
      <c r="I24" s="149"/>
      <c r="J24" s="150"/>
      <c r="K24" s="88">
        <v>0</v>
      </c>
    </row>
    <row r="25" spans="1:11" ht="15.75" customHeight="1">
      <c r="A25" s="67">
        <v>6</v>
      </c>
      <c r="B25" s="142" t="s">
        <v>68</v>
      </c>
      <c r="C25" s="143"/>
      <c r="D25" s="144"/>
      <c r="E25" s="83">
        <v>0</v>
      </c>
      <c r="F25" s="69">
        <v>18</v>
      </c>
      <c r="G25" s="148"/>
      <c r="H25" s="149"/>
      <c r="I25" s="149"/>
      <c r="J25" s="150"/>
      <c r="K25" s="88">
        <v>0</v>
      </c>
    </row>
    <row r="26" spans="1:11" ht="15.75" customHeight="1" thickBot="1">
      <c r="A26" s="67">
        <v>7</v>
      </c>
      <c r="B26" s="142" t="s">
        <v>69</v>
      </c>
      <c r="C26" s="143"/>
      <c r="D26" s="144"/>
      <c r="E26" s="85">
        <v>0</v>
      </c>
      <c r="F26" s="69">
        <v>19</v>
      </c>
      <c r="G26" s="148"/>
      <c r="H26" s="149"/>
      <c r="I26" s="149"/>
      <c r="J26" s="150"/>
      <c r="K26" s="88">
        <v>0</v>
      </c>
    </row>
    <row r="27" spans="1:11" ht="15.75" customHeight="1" thickBot="1">
      <c r="A27" s="67">
        <v>8</v>
      </c>
      <c r="B27" s="132" t="s">
        <v>70</v>
      </c>
      <c r="C27" s="133"/>
      <c r="D27" s="130"/>
      <c r="E27" s="86">
        <f>SUM(E24:E26)</f>
        <v>0</v>
      </c>
      <c r="F27" s="73">
        <v>20</v>
      </c>
      <c r="G27" s="148"/>
      <c r="H27" s="149"/>
      <c r="I27" s="149"/>
      <c r="J27" s="150"/>
      <c r="K27" s="88">
        <v>0</v>
      </c>
    </row>
    <row r="28" spans="1:11" ht="15.75" customHeight="1">
      <c r="A28" s="67">
        <v>9</v>
      </c>
      <c r="B28" s="142" t="s">
        <v>71</v>
      </c>
      <c r="C28" s="143"/>
      <c r="D28" s="144"/>
      <c r="E28" s="83">
        <v>0</v>
      </c>
      <c r="F28" s="69">
        <v>21</v>
      </c>
      <c r="G28" s="148"/>
      <c r="H28" s="149"/>
      <c r="I28" s="149"/>
      <c r="J28" s="150"/>
      <c r="K28" s="88">
        <v>0</v>
      </c>
    </row>
    <row r="29" spans="1:11" ht="15.75" customHeight="1">
      <c r="A29" s="67">
        <v>10</v>
      </c>
      <c r="B29" s="142" t="s">
        <v>72</v>
      </c>
      <c r="C29" s="143"/>
      <c r="D29" s="144"/>
      <c r="E29" s="84">
        <v>0</v>
      </c>
      <c r="F29" s="69">
        <v>22</v>
      </c>
      <c r="G29" s="148"/>
      <c r="H29" s="149"/>
      <c r="I29" s="149"/>
      <c r="J29" s="150"/>
      <c r="K29" s="88">
        <v>0</v>
      </c>
    </row>
    <row r="30" spans="1:11" ht="15.75" customHeight="1" thickBot="1">
      <c r="A30" s="67">
        <v>11</v>
      </c>
      <c r="B30" s="142" t="s">
        <v>73</v>
      </c>
      <c r="C30" s="143"/>
      <c r="D30" s="144"/>
      <c r="E30" s="85">
        <v>0</v>
      </c>
      <c r="F30" s="69">
        <v>23</v>
      </c>
      <c r="G30" s="148"/>
      <c r="H30" s="149"/>
      <c r="I30" s="149"/>
      <c r="J30" s="150"/>
      <c r="K30" s="88">
        <v>0</v>
      </c>
    </row>
    <row r="31" spans="1:11" ht="15.75" customHeight="1" thickBot="1">
      <c r="A31" s="76">
        <v>12</v>
      </c>
      <c r="B31" s="132" t="s">
        <v>74</v>
      </c>
      <c r="C31" s="133"/>
      <c r="D31" s="130"/>
      <c r="E31" s="92">
        <f>SUM(E27:E30)</f>
        <v>0</v>
      </c>
      <c r="F31" s="77">
        <v>24</v>
      </c>
      <c r="G31" s="151"/>
      <c r="H31" s="151"/>
      <c r="I31" s="151"/>
      <c r="J31" s="151"/>
      <c r="K31" s="89">
        <v>0</v>
      </c>
    </row>
    <row r="32" spans="1:11" ht="15.75" customHeight="1" thickBot="1">
      <c r="A32" s="78"/>
      <c r="B32" s="145"/>
      <c r="C32" s="146"/>
      <c r="D32" s="147"/>
      <c r="E32" s="80"/>
      <c r="F32" s="79">
        <v>25</v>
      </c>
      <c r="G32" s="236" t="s">
        <v>75</v>
      </c>
      <c r="H32" s="237"/>
      <c r="I32" s="237"/>
      <c r="J32" s="102"/>
      <c r="K32" s="90">
        <f>SUM(K20:K31)</f>
        <v>0</v>
      </c>
    </row>
    <row r="33" spans="1:11" ht="15.75" customHeight="1" thickBot="1">
      <c r="A33" s="197"/>
      <c r="B33" s="198"/>
      <c r="C33" s="198"/>
      <c r="D33" s="198"/>
      <c r="E33" s="198"/>
      <c r="F33" s="224" t="s">
        <v>62</v>
      </c>
      <c r="G33" s="225"/>
      <c r="H33" s="225"/>
      <c r="I33" s="225"/>
      <c r="J33" s="226"/>
      <c r="K33" s="227"/>
    </row>
    <row r="34" spans="1:11" ht="15.75" customHeight="1" thickBot="1">
      <c r="A34" s="197"/>
      <c r="B34" s="198"/>
      <c r="C34" s="198"/>
      <c r="D34" s="198"/>
      <c r="E34" s="198"/>
      <c r="F34" s="74">
        <v>26</v>
      </c>
      <c r="G34" s="238" t="s">
        <v>76</v>
      </c>
      <c r="H34" s="238"/>
      <c r="I34" s="238"/>
      <c r="J34" s="132"/>
      <c r="K34" s="92">
        <f>E31+K32</f>
        <v>0</v>
      </c>
    </row>
    <row r="35" spans="1:11" ht="15.75" customHeight="1">
      <c r="A35" s="197"/>
      <c r="B35" s="198"/>
      <c r="C35" s="198"/>
      <c r="D35" s="198"/>
      <c r="E35" s="198"/>
      <c r="F35" s="74">
        <v>27</v>
      </c>
      <c r="G35" s="180" t="s">
        <v>279</v>
      </c>
      <c r="H35" s="184"/>
      <c r="I35" s="184"/>
      <c r="J35" s="184"/>
      <c r="K35" s="103">
        <v>0</v>
      </c>
    </row>
    <row r="36" spans="1:11" ht="15.75" customHeight="1">
      <c r="A36" s="197"/>
      <c r="B36" s="198"/>
      <c r="C36" s="198"/>
      <c r="D36" s="198"/>
      <c r="E36" s="198"/>
      <c r="F36" s="74">
        <v>28</v>
      </c>
      <c r="G36" s="180" t="s">
        <v>281</v>
      </c>
      <c r="H36" s="184"/>
      <c r="I36" s="184"/>
      <c r="J36" s="184"/>
      <c r="K36" s="104">
        <v>0</v>
      </c>
    </row>
    <row r="37" spans="1:11" ht="15.75" customHeight="1" thickBot="1">
      <c r="A37" s="197"/>
      <c r="B37" s="198"/>
      <c r="C37" s="198"/>
      <c r="D37" s="198"/>
      <c r="E37" s="198"/>
      <c r="F37" s="74">
        <v>29</v>
      </c>
      <c r="G37" s="180" t="s">
        <v>280</v>
      </c>
      <c r="H37" s="184"/>
      <c r="I37" s="184"/>
      <c r="J37" s="184"/>
      <c r="K37" s="104">
        <v>0</v>
      </c>
    </row>
    <row r="38" spans="1:11" ht="15.75" customHeight="1" thickBot="1">
      <c r="A38" s="197"/>
      <c r="B38" s="198"/>
      <c r="C38" s="198"/>
      <c r="D38" s="198"/>
      <c r="E38" s="198"/>
      <c r="F38" s="75">
        <v>30</v>
      </c>
      <c r="G38" s="231" t="s">
        <v>82</v>
      </c>
      <c r="H38" s="231"/>
      <c r="I38" s="231"/>
      <c r="J38" s="232"/>
      <c r="K38" s="92">
        <f>SUM(K34:K37)</f>
        <v>0</v>
      </c>
    </row>
    <row r="39" spans="1:11" ht="15.75" customHeight="1">
      <c r="A39" s="199"/>
      <c r="B39" s="200"/>
      <c r="C39" s="200"/>
      <c r="D39" s="200"/>
      <c r="E39" s="200"/>
      <c r="F39" s="200"/>
      <c r="G39" s="200"/>
      <c r="H39" s="200"/>
      <c r="I39" s="200"/>
      <c r="J39" s="200"/>
      <c r="K39" s="201"/>
    </row>
    <row r="40" spans="1:11" ht="15.75" customHeight="1">
      <c r="A40" s="100"/>
      <c r="B40" s="101"/>
      <c r="C40" s="91"/>
      <c r="D40" s="192"/>
      <c r="E40" s="193"/>
      <c r="F40" s="221" t="s">
        <v>77</v>
      </c>
      <c r="G40" s="222"/>
      <c r="H40" s="223"/>
      <c r="I40" s="202">
        <v>1</v>
      </c>
      <c r="J40" s="203"/>
      <c r="K40" s="204"/>
    </row>
    <row r="41" spans="1:11" ht="15.75" customHeight="1">
      <c r="A41" s="205"/>
      <c r="B41" s="206"/>
      <c r="C41" s="207"/>
      <c r="D41" s="194"/>
      <c r="E41" s="195"/>
      <c r="F41" s="221" t="s">
        <v>78</v>
      </c>
      <c r="G41" s="222"/>
      <c r="H41" s="223"/>
      <c r="I41" s="202">
        <v>100</v>
      </c>
      <c r="J41" s="203"/>
      <c r="K41" s="204"/>
    </row>
    <row r="42" spans="1:11" ht="15.75" customHeight="1">
      <c r="A42" s="208"/>
      <c r="B42" s="209"/>
      <c r="C42" s="210"/>
      <c r="D42" s="194"/>
      <c r="E42" s="195"/>
      <c r="F42" s="221" t="s">
        <v>79</v>
      </c>
      <c r="G42" s="222"/>
      <c r="H42" s="223"/>
      <c r="I42" s="228"/>
      <c r="J42" s="229"/>
      <c r="K42" s="230"/>
    </row>
    <row r="43" spans="1:11" ht="15.75" customHeight="1">
      <c r="A43" s="211"/>
      <c r="B43" s="212"/>
      <c r="C43" s="213"/>
      <c r="D43" s="194"/>
      <c r="E43" s="195"/>
      <c r="F43" s="221"/>
      <c r="G43" s="222"/>
      <c r="H43" s="223"/>
      <c r="I43" s="220"/>
      <c r="J43" s="203"/>
      <c r="K43" s="204"/>
    </row>
    <row r="44" spans="1:11" ht="15.75" customHeight="1" thickBot="1">
      <c r="A44" s="189" t="s">
        <v>63</v>
      </c>
      <c r="B44" s="190"/>
      <c r="C44" s="191"/>
      <c r="D44" s="196" t="s">
        <v>64</v>
      </c>
      <c r="E44" s="191"/>
      <c r="F44" s="214" t="s">
        <v>65</v>
      </c>
      <c r="G44" s="215"/>
      <c r="H44" s="216"/>
      <c r="I44" s="217"/>
      <c r="J44" s="218"/>
      <c r="K44" s="219"/>
    </row>
  </sheetData>
  <sheetProtection/>
  <mergeCells count="88">
    <mergeCell ref="H13:I13"/>
    <mergeCell ref="H14:I14"/>
    <mergeCell ref="G27:J27"/>
    <mergeCell ref="F15:G15"/>
    <mergeCell ref="F16:G16"/>
    <mergeCell ref="J11:K11"/>
    <mergeCell ref="J12:K12"/>
    <mergeCell ref="J13:K13"/>
    <mergeCell ref="J14:K14"/>
    <mergeCell ref="J7:K7"/>
    <mergeCell ref="J8:K8"/>
    <mergeCell ref="J9:K9"/>
    <mergeCell ref="J10:K10"/>
    <mergeCell ref="G28:J28"/>
    <mergeCell ref="H17:K17"/>
    <mergeCell ref="G25:J25"/>
    <mergeCell ref="G24:J24"/>
    <mergeCell ref="G26:J26"/>
    <mergeCell ref="G38:J38"/>
    <mergeCell ref="F40:H40"/>
    <mergeCell ref="F41:H41"/>
    <mergeCell ref="G20:J20"/>
    <mergeCell ref="G21:J21"/>
    <mergeCell ref="G22:J22"/>
    <mergeCell ref="G23:J23"/>
    <mergeCell ref="G32:I32"/>
    <mergeCell ref="G34:J34"/>
    <mergeCell ref="G29:J29"/>
    <mergeCell ref="H11:I11"/>
    <mergeCell ref="I44:K44"/>
    <mergeCell ref="I43:K43"/>
    <mergeCell ref="I41:K41"/>
    <mergeCell ref="G36:J36"/>
    <mergeCell ref="F43:H43"/>
    <mergeCell ref="F42:H42"/>
    <mergeCell ref="G37:J37"/>
    <mergeCell ref="F33:K33"/>
    <mergeCell ref="I42:K42"/>
    <mergeCell ref="A44:C44"/>
    <mergeCell ref="D40:E43"/>
    <mergeCell ref="D44:E44"/>
    <mergeCell ref="A33:E38"/>
    <mergeCell ref="A39:K39"/>
    <mergeCell ref="I40:K40"/>
    <mergeCell ref="G35:J35"/>
    <mergeCell ref="A41:C41"/>
    <mergeCell ref="A42:C43"/>
    <mergeCell ref="F44:H44"/>
    <mergeCell ref="H7:I7"/>
    <mergeCell ref="H8:I8"/>
    <mergeCell ref="C15:D15"/>
    <mergeCell ref="C13:G13"/>
    <mergeCell ref="C10:G10"/>
    <mergeCell ref="C11:G11"/>
    <mergeCell ref="C12:G12"/>
    <mergeCell ref="H9:I9"/>
    <mergeCell ref="H10:I10"/>
    <mergeCell ref="H12:I12"/>
    <mergeCell ref="B22:C23"/>
    <mergeCell ref="B24:D24"/>
    <mergeCell ref="B28:D28"/>
    <mergeCell ref="B29:D29"/>
    <mergeCell ref="B25:D25"/>
    <mergeCell ref="B26:D26"/>
    <mergeCell ref="B27:D27"/>
    <mergeCell ref="H16:I16"/>
    <mergeCell ref="J15:K15"/>
    <mergeCell ref="J16:K16"/>
    <mergeCell ref="H15:I15"/>
    <mergeCell ref="B20:C21"/>
    <mergeCell ref="A19:E19"/>
    <mergeCell ref="G19:K19"/>
    <mergeCell ref="C17:D17"/>
    <mergeCell ref="C5:K5"/>
    <mergeCell ref="C6:K6"/>
    <mergeCell ref="A1:K4"/>
    <mergeCell ref="A18:K18"/>
    <mergeCell ref="F17:G17"/>
    <mergeCell ref="C14:G14"/>
    <mergeCell ref="C16:D16"/>
    <mergeCell ref="A7:G7"/>
    <mergeCell ref="C8:G8"/>
    <mergeCell ref="C9:G9"/>
    <mergeCell ref="B30:D30"/>
    <mergeCell ref="B32:D32"/>
    <mergeCell ref="G30:J30"/>
    <mergeCell ref="G31:J31"/>
    <mergeCell ref="B31:D31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Tomas Muzik</cp:lastModifiedBy>
  <cp:lastPrinted>2003-02-27T17:49:46Z</cp:lastPrinted>
  <dcterms:created xsi:type="dcterms:W3CDTF">2000-09-05T09:25:34Z</dcterms:created>
  <dcterms:modified xsi:type="dcterms:W3CDTF">2013-09-05T06:28:24Z</dcterms:modified>
  <cp:category/>
  <cp:version/>
  <cp:contentType/>
  <cp:contentStatus/>
</cp:coreProperties>
</file>