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296" windowWidth="10770" windowHeight="11580" tabRatio="727" activeTab="3"/>
  </bookViews>
  <sheets>
    <sheet name="NV_Skutečnost13" sheetId="1" r:id="rId1"/>
    <sheet name="Příloha č. 1" sheetId="2" r:id="rId2"/>
    <sheet name="Příloha č. 2" sheetId="3" r:id="rId3"/>
    <sheet name="Příloha č.3" sheetId="4" r:id="rId4"/>
  </sheets>
  <definedNames>
    <definedName name="_xlnm.Print_Titles" localSheetId="0">'NV_Skutečnost13'!$7:$8</definedName>
    <definedName name="_xlnm.Print_Titles" localSheetId="1">'Příloha č. 1'!$192:$193</definedName>
  </definedNames>
  <calcPr fullCalcOnLoad="1"/>
</workbook>
</file>

<file path=xl/sharedStrings.xml><?xml version="1.0" encoding="utf-8"?>
<sst xmlns="http://schemas.openxmlformats.org/spreadsheetml/2006/main" count="1641" uniqueCount="408">
  <si>
    <t>Kapitola: 361 - Akademie věd ČR</t>
  </si>
  <si>
    <t>v tis. Kč</t>
  </si>
  <si>
    <t>U k a z a t e l</t>
  </si>
  <si>
    <t>Řádek</t>
  </si>
  <si>
    <t>Spotřebované nákupy</t>
  </si>
  <si>
    <t>Spotřeba materiálu</t>
  </si>
  <si>
    <t xml:space="preserve">           spotřeba pohonných hmot</t>
  </si>
  <si>
    <t xml:space="preserve">           knihy, časopisy</t>
  </si>
  <si>
    <t xml:space="preserve">           ostatní materiálové náklady</t>
  </si>
  <si>
    <t>Spotřeba energie</t>
  </si>
  <si>
    <t>Spotřeba ostatních neskladovatelných dodávek</t>
  </si>
  <si>
    <t xml:space="preserve">           pára</t>
  </si>
  <si>
    <t xml:space="preserve">           plyn</t>
  </si>
  <si>
    <t>Prodané zboží</t>
  </si>
  <si>
    <t>Služby</t>
  </si>
  <si>
    <t>Opravy a udržování</t>
  </si>
  <si>
    <t xml:space="preserve">           opravy a udržování movitostí</t>
  </si>
  <si>
    <t>Cestovné</t>
  </si>
  <si>
    <t xml:space="preserve">           zahraniční cestovné</t>
  </si>
  <si>
    <t>Náklady na reprezentaci</t>
  </si>
  <si>
    <t>Ostatní služby</t>
  </si>
  <si>
    <t xml:space="preserve">           ostatní nájemné</t>
  </si>
  <si>
    <t xml:space="preserve">           výkony spojů</t>
  </si>
  <si>
    <t xml:space="preserve">           ostatní služby</t>
  </si>
  <si>
    <t>Osobní náklady</t>
  </si>
  <si>
    <t>Mzdové náklady</t>
  </si>
  <si>
    <t xml:space="preserve">           OON</t>
  </si>
  <si>
    <t>Zákonné sociální pojištění</t>
  </si>
  <si>
    <t xml:space="preserve">           pojištění sociální</t>
  </si>
  <si>
    <t>Zákonné sociální náklady</t>
  </si>
  <si>
    <t xml:space="preserve">           ostatní</t>
  </si>
  <si>
    <t>Ostatní sociální náklady</t>
  </si>
  <si>
    <t>Daně a poplatky</t>
  </si>
  <si>
    <t>Daň silniční</t>
  </si>
  <si>
    <t>Daň z nemovitostí</t>
  </si>
  <si>
    <t>Ostatní daně a poplatky</t>
  </si>
  <si>
    <t>Ostatní náklady</t>
  </si>
  <si>
    <t>Smluvní pokuty a úroky z prodlení</t>
  </si>
  <si>
    <t>Ostatní pokuty a penále</t>
  </si>
  <si>
    <t>Úroky</t>
  </si>
  <si>
    <t>Kursové ztráty</t>
  </si>
  <si>
    <t>Dary</t>
  </si>
  <si>
    <t>Manka a škody</t>
  </si>
  <si>
    <t>Jiné ostatní náklady</t>
  </si>
  <si>
    <t>Odpisy dlouhodobého nehmotného a hmotného majetku</t>
  </si>
  <si>
    <t>Prodaný materiál</t>
  </si>
  <si>
    <t>Daň z příjmů</t>
  </si>
  <si>
    <t>Tržby za vlastní výkony a za zboží</t>
  </si>
  <si>
    <t>Tržby za vlastní výrobky</t>
  </si>
  <si>
    <t xml:space="preserve">           příjmy z prodeje neperiodických publikací</t>
  </si>
  <si>
    <t xml:space="preserve">           tržby z prodeje jídel a nápojů</t>
  </si>
  <si>
    <t xml:space="preserve">           tržby za ostatní vlastní výrobky</t>
  </si>
  <si>
    <t>Tržby z prodeje služeb</t>
  </si>
  <si>
    <t xml:space="preserve">           inkaso konferenčních poplatků</t>
  </si>
  <si>
    <t xml:space="preserve">           licence</t>
  </si>
  <si>
    <t xml:space="preserve">           tržby ze zakázek hl. činnosti</t>
  </si>
  <si>
    <t>Tržby za prodané zboží</t>
  </si>
  <si>
    <t>Změna stavu vnitroorganizačních zásob</t>
  </si>
  <si>
    <t>Změna stavu zásob nedokončené výroby</t>
  </si>
  <si>
    <t>Změna stavu zásob polotovarů</t>
  </si>
  <si>
    <t>Změna stavu zásob výrobků</t>
  </si>
  <si>
    <t>Změna stavu zvířat</t>
  </si>
  <si>
    <t>Aktivace</t>
  </si>
  <si>
    <t>Aktivace materiálu a zboží</t>
  </si>
  <si>
    <t>Aktivace vnitroorganizačních služeb</t>
  </si>
  <si>
    <t>Aktivace dlouhodobého nehmotného majetku</t>
  </si>
  <si>
    <t>Aktivace dlouhodobého hmotného majetku</t>
  </si>
  <si>
    <t>Ostatní výnosy</t>
  </si>
  <si>
    <t>Kursové zisky</t>
  </si>
  <si>
    <t>Jiné ostatní výnosy</t>
  </si>
  <si>
    <t xml:space="preserve">           nájemné z ploch (bytů i nebytových prostor)</t>
  </si>
  <si>
    <t xml:space="preserve">           nájemné ze zařízení</t>
  </si>
  <si>
    <t xml:space="preserve">           příspěvek na sdruženou činnost</t>
  </si>
  <si>
    <t>Tržby z prodeje dlouhod. nehmot. a hmotného majetku</t>
  </si>
  <si>
    <t>Výnosy z dlouhodobého finančního majetku</t>
  </si>
  <si>
    <t>Tržby z prodeje materiálu</t>
  </si>
  <si>
    <t>Výnosy z krátkodobého finančního majetku</t>
  </si>
  <si>
    <t>Příloha č.1</t>
  </si>
  <si>
    <t>(údaje v tis. Kč, pokud v textu není uvedeno jinak)</t>
  </si>
  <si>
    <t>Tržby</t>
  </si>
  <si>
    <t xml:space="preserve">Dotace institucionální celkem </t>
  </si>
  <si>
    <t>Dotace účelové celkem</t>
  </si>
  <si>
    <t>Výnosy celkem</t>
  </si>
  <si>
    <t>Náklady celkem</t>
  </si>
  <si>
    <t>Zdroje RF celkem</t>
  </si>
  <si>
    <t>Použití RF:      v tis.Kč celkem</t>
  </si>
  <si>
    <t>Struktura finančních zdrojů</t>
  </si>
  <si>
    <t>v procentech</t>
  </si>
  <si>
    <t xml:space="preserve">Státní </t>
  </si>
  <si>
    <t>Nestátní</t>
  </si>
  <si>
    <t>Základní: tržby (za výrobky, zboží a služby)</t>
  </si>
  <si>
    <t>Rozbor nákladů</t>
  </si>
  <si>
    <t>Průměrné měsíční náklady (kumulativně od poč.r.)</t>
  </si>
  <si>
    <t>Náklady: osobní</t>
  </si>
  <si>
    <t xml:space="preserve">Osobní náklady na 1 pracovníka                                               </t>
  </si>
  <si>
    <t xml:space="preserve">Věcné náklady na 1 pracovníka                                               </t>
  </si>
  <si>
    <t xml:space="preserve">Celkové náklady na 1 pracovníka                                </t>
  </si>
  <si>
    <t>Energetická náročnost (podíl na celkových nákladech)</t>
  </si>
  <si>
    <t>Náklady na energie na 1 pracovníka</t>
  </si>
  <si>
    <t>Materiálová náročnost (podíl na celkových nákladech)</t>
  </si>
  <si>
    <t>Materiálové náklady na 1 pracovníka</t>
  </si>
  <si>
    <t>Cestovné celkem (podíl na celkových nákladech)</t>
  </si>
  <si>
    <t>Cestovné na 1 pracovníka</t>
  </si>
  <si>
    <t>Hospodářský výsledek</t>
  </si>
  <si>
    <t>Zisk (+);     ztráta (-)      (podíl na celkových nákladech)</t>
  </si>
  <si>
    <t>Stav finančních zdrojů  (k určenému datu)</t>
  </si>
  <si>
    <t>Finanční prostředky ke konci období</t>
  </si>
  <si>
    <t xml:space="preserve">Potenciální provozní zdroje (+) ; platební neschopnost (-) </t>
  </si>
  <si>
    <t>Platební schopnost v měsících (prostředky na provoz)</t>
  </si>
  <si>
    <t>Přírůstek zásob (+) ;  pokles zásob (-)</t>
  </si>
  <si>
    <t>Vypracoval:</t>
  </si>
  <si>
    <t>Razítko a podpis:</t>
  </si>
  <si>
    <t xml:space="preserve">Datum: </t>
  </si>
  <si>
    <t>Telefon:</t>
  </si>
  <si>
    <t>Kontrola použití:</t>
  </si>
  <si>
    <t>Průměrný přepočt.počet pracovníků</t>
  </si>
  <si>
    <t>Zúčtování fondů</t>
  </si>
  <si>
    <t xml:space="preserve">           fond reprodukce majetku</t>
  </si>
  <si>
    <t xml:space="preserve"> v tom: energie </t>
  </si>
  <si>
    <t>Věcné náklady</t>
  </si>
  <si>
    <t>Skutečnost</t>
  </si>
  <si>
    <t>Platby za odepsané pohledávky</t>
  </si>
  <si>
    <t xml:space="preserve">           spotřeba materiálu,ochr.pom. </t>
  </si>
  <si>
    <t xml:space="preserve">             účelové</t>
  </si>
  <si>
    <t>Prodané cenné papíry a podíly</t>
  </si>
  <si>
    <t>Tržby z prodeje cenných papírů a podílů</t>
  </si>
  <si>
    <t>Přijaté prostředky na výzkum a vývoj (zaslané přímo na účet)</t>
  </si>
  <si>
    <t xml:space="preserve">                  v tom: granty GA ČR </t>
  </si>
  <si>
    <t xml:space="preserve">                            ostatní dotace</t>
  </si>
  <si>
    <t xml:space="preserve">                 v tom: granty GA AV</t>
  </si>
  <si>
    <t xml:space="preserve">               ostatní výnosy</t>
  </si>
  <si>
    <t>Ř.č.</t>
  </si>
  <si>
    <t>Položka</t>
  </si>
  <si>
    <t>výkazu</t>
  </si>
  <si>
    <t>Účtová tř.</t>
  </si>
  <si>
    <t>SÚ, AÚ</t>
  </si>
  <si>
    <t>Náklady VVI celkem</t>
  </si>
  <si>
    <t>A.</t>
  </si>
  <si>
    <t>A.I.</t>
  </si>
  <si>
    <t>A.I.1.</t>
  </si>
  <si>
    <t>A.I.2.</t>
  </si>
  <si>
    <t>A.I.3.</t>
  </si>
  <si>
    <t>A.I.4.</t>
  </si>
  <si>
    <t>A.II.</t>
  </si>
  <si>
    <t>A.II.5.</t>
  </si>
  <si>
    <t>A.II.6.</t>
  </si>
  <si>
    <t>A.II.7.</t>
  </si>
  <si>
    <t xml:space="preserve">           prelimináře</t>
  </si>
  <si>
    <t>A.III.</t>
  </si>
  <si>
    <t>A.III.10.</t>
  </si>
  <si>
    <t>A.III.12.</t>
  </si>
  <si>
    <t xml:space="preserve">           ostatní (§24, odst.2, písm.j, zák.č. 586/1992 Sb.)</t>
  </si>
  <si>
    <t>A.III.13.</t>
  </si>
  <si>
    <t>A.IV.</t>
  </si>
  <si>
    <t>A.IV.14.</t>
  </si>
  <si>
    <t>A.IV.15.</t>
  </si>
  <si>
    <t>A.IV.16.</t>
  </si>
  <si>
    <t>A.V.</t>
  </si>
  <si>
    <t>A.V.18.</t>
  </si>
  <si>
    <t>A.V.17.</t>
  </si>
  <si>
    <t>A.V.19.</t>
  </si>
  <si>
    <t>A.V.20.</t>
  </si>
  <si>
    <t>A.V.21.</t>
  </si>
  <si>
    <t>A.V.22.</t>
  </si>
  <si>
    <t>A.V.23.</t>
  </si>
  <si>
    <t>Odpis nedobytné  pohledávky</t>
  </si>
  <si>
    <t>v tom: spotřeba paliva</t>
  </si>
  <si>
    <t>v tom: voda</t>
  </si>
  <si>
    <t>v tom: opravy a udržování nemovitostí</t>
  </si>
  <si>
    <t>v tom: tuzemské cestovné</t>
  </si>
  <si>
    <t>v tom: stálé nájemné z ploch</t>
  </si>
  <si>
    <t>v tom: mzdy</t>
  </si>
  <si>
    <t>v tom: pojištění zdravotní</t>
  </si>
  <si>
    <t>v tom: příděl do sociálního fondu</t>
  </si>
  <si>
    <t>A.VI.</t>
  </si>
  <si>
    <t>A.VI.25.</t>
  </si>
  <si>
    <t>A.VI.26.</t>
  </si>
  <si>
    <t>A.VI.27.</t>
  </si>
  <si>
    <t>A.VI.28.</t>
  </si>
  <si>
    <t>A.VI.29.</t>
  </si>
  <si>
    <t>A.VI.30.</t>
  </si>
  <si>
    <t>Tvorba  rezerv</t>
  </si>
  <si>
    <t>Tvorba opravných položek</t>
  </si>
  <si>
    <t>A.VIII.</t>
  </si>
  <si>
    <t>A.VIII.33.</t>
  </si>
  <si>
    <t>B.</t>
  </si>
  <si>
    <t>Výnosy VVI celkem</t>
  </si>
  <si>
    <t>B.I.</t>
  </si>
  <si>
    <t>B.I.1.</t>
  </si>
  <si>
    <t>v tom: příjmy z prodeje periodických publikací</t>
  </si>
  <si>
    <t>B.I.2.</t>
  </si>
  <si>
    <t>v tom: tržby z ubytování</t>
  </si>
  <si>
    <t>B.I.3.</t>
  </si>
  <si>
    <t>B.II.</t>
  </si>
  <si>
    <t>B.II.4.</t>
  </si>
  <si>
    <t>B.II.5.</t>
  </si>
  <si>
    <t>B.II.6.</t>
  </si>
  <si>
    <t>B.II.7.</t>
  </si>
  <si>
    <t>B.III.</t>
  </si>
  <si>
    <t>B.III.8.</t>
  </si>
  <si>
    <t>B.III.9.</t>
  </si>
  <si>
    <t>B.III.10.</t>
  </si>
  <si>
    <t>B.III.11.</t>
  </si>
  <si>
    <t>B.IV.</t>
  </si>
  <si>
    <t>B.IV.12.</t>
  </si>
  <si>
    <t>B.IV.13.</t>
  </si>
  <si>
    <t>B.IV.14.</t>
  </si>
  <si>
    <t>B.IV.15.</t>
  </si>
  <si>
    <t>B.IV.16.</t>
  </si>
  <si>
    <t>B.IV.17.</t>
  </si>
  <si>
    <r>
      <t xml:space="preserve">v tom: </t>
    </r>
    <r>
      <rPr>
        <b/>
        <sz val="10"/>
        <rFont val="Arial CE"/>
        <family val="2"/>
      </rPr>
      <t>rezervní fond</t>
    </r>
  </si>
  <si>
    <t xml:space="preserve">           fond účelově určených prostředků</t>
  </si>
  <si>
    <t xml:space="preserve">                      účelově určené peněžní dary</t>
  </si>
  <si>
    <t>v tom: výnosy z konferencí</t>
  </si>
  <si>
    <t>B.V.</t>
  </si>
  <si>
    <t>B.V.19.</t>
  </si>
  <si>
    <t>B.V.20.</t>
  </si>
  <si>
    <t>B.V.21.</t>
  </si>
  <si>
    <t>B.V.22.</t>
  </si>
  <si>
    <t>B.V.23.</t>
  </si>
  <si>
    <t>Zúčtování rezerv</t>
  </si>
  <si>
    <t>B.V.24.</t>
  </si>
  <si>
    <t>Zúčtování opravných položek</t>
  </si>
  <si>
    <t>B.VII.</t>
  </si>
  <si>
    <t>Provozní dotace</t>
  </si>
  <si>
    <t>B.V.25.</t>
  </si>
  <si>
    <t>Provozní dotace (přidělená rozhodnutím)</t>
  </si>
  <si>
    <t>v tom:  institucionální</t>
  </si>
  <si>
    <t>C.</t>
  </si>
  <si>
    <t>D.</t>
  </si>
  <si>
    <t>Výsledek hospodaření po zdanění</t>
  </si>
  <si>
    <t>Výsledek hospodaření před zdaněním</t>
  </si>
  <si>
    <t>Peněžní dary, s výjimkou darů účelově určených</t>
  </si>
  <si>
    <r>
      <t xml:space="preserve">Příděl fin. prostředků ze zisku běžného účet.období po zdanění </t>
    </r>
    <r>
      <rPr>
        <sz val="8"/>
        <rFont val="Arial CE"/>
        <family val="0"/>
      </rPr>
      <t>(nejméně 5%)</t>
    </r>
  </si>
  <si>
    <t xml:space="preserve">           v tom: peněžní dary</t>
  </si>
  <si>
    <t>Zdroje FRM celkem</t>
  </si>
  <si>
    <t>Účtová tř.,</t>
  </si>
  <si>
    <t>Zdroje FÚUP celkem</t>
  </si>
  <si>
    <t>FRM z odpisů</t>
  </si>
  <si>
    <t xml:space="preserve">FRM ze zisku                 </t>
  </si>
  <si>
    <t>FRM z prostředků rezervního fondu</t>
  </si>
  <si>
    <t xml:space="preserve">                                      v tom: na provoz</t>
  </si>
  <si>
    <t xml:space="preserve">                                                 na investice</t>
  </si>
  <si>
    <t xml:space="preserve">                                          v tom: stavby</t>
  </si>
  <si>
    <t xml:space="preserve">                                                     přístroje</t>
  </si>
  <si>
    <t xml:space="preserve">                                                     údržba a opravy</t>
  </si>
  <si>
    <t xml:space="preserve">           tvorba fondu účelově určených prostředků</t>
  </si>
  <si>
    <t xml:space="preserve">    Přijaté prostředky zaslané přímo na účet</t>
  </si>
  <si>
    <t xml:space="preserve">         v tom:  granty GA ČR</t>
  </si>
  <si>
    <t xml:space="preserve">                     projekty ostatních resortů</t>
  </si>
  <si>
    <t xml:space="preserve">                     ostatní</t>
  </si>
  <si>
    <t xml:space="preserve">Peníze                                                   </t>
  </si>
  <si>
    <t xml:space="preserve">Účty v bance                                          </t>
  </si>
  <si>
    <t xml:space="preserve">Pohledávky ke konci období celkem            </t>
  </si>
  <si>
    <t xml:space="preserve">Závazky ke konci období celkem               </t>
  </si>
  <si>
    <t xml:space="preserve">Zásoby celkem na počátku období            </t>
  </si>
  <si>
    <t xml:space="preserve">Zásoby celkem na konci období               </t>
  </si>
  <si>
    <t xml:space="preserve">Sociální fond na počátku období                  </t>
  </si>
  <si>
    <t xml:space="preserve">Sociální fond ke konci období                     </t>
  </si>
  <si>
    <t xml:space="preserve">FRM na konci období                      </t>
  </si>
  <si>
    <t xml:space="preserve">FRM na počátku období                      </t>
  </si>
  <si>
    <t xml:space="preserve">Fond účelově určených prostř. ke konci období   </t>
  </si>
  <si>
    <t xml:space="preserve">Fond účelově určených prostř. na počátku období  </t>
  </si>
  <si>
    <t xml:space="preserve">Rezervní fond ke konci období        </t>
  </si>
  <si>
    <t xml:space="preserve">        z toho: účet sociálního fondu                       </t>
  </si>
  <si>
    <t>Účelově určené peněžní prostředky ze zahraničí</t>
  </si>
  <si>
    <t>Dodatečné odvody daně z příjmů</t>
  </si>
  <si>
    <t xml:space="preserve">Rezervní fond  na počátku období   </t>
  </si>
  <si>
    <t>Odpisy, prodaný majetek,tvorba rezerv a oprav. položek</t>
  </si>
  <si>
    <r>
      <t xml:space="preserve">                                                     ostatní (</t>
    </r>
    <r>
      <rPr>
        <sz val="8"/>
        <rFont val="Arial CE"/>
        <family val="0"/>
      </rPr>
      <t>vč.inv.prostředků převáděných do FÚUP)</t>
    </r>
  </si>
  <si>
    <t>Průměrná mzda (v korunách)</t>
  </si>
  <si>
    <t xml:space="preserve">           nákup drobného hmotného majetku</t>
  </si>
  <si>
    <t xml:space="preserve">            sociální fond</t>
  </si>
  <si>
    <t xml:space="preserve">           nákup drobného nehmotného majetku</t>
  </si>
  <si>
    <t>v tom: odpisy majetku pořízeného z dotace</t>
  </si>
  <si>
    <t xml:space="preserve">           odpisy majetku pořízeného z vlastních zdrojů</t>
  </si>
  <si>
    <t>v tom: zůstatková cena prodaného majetku pořízeného z dotace</t>
  </si>
  <si>
    <t xml:space="preserve">           zůstatková cena prodaného majetku pořízeného  z vlastních zdrojů</t>
  </si>
  <si>
    <t>Zůstatková cena prodaného dlouhodobého nehmot.a hmot. majetku</t>
  </si>
  <si>
    <t xml:space="preserve">           zúčtování poměrné části odpisů majetku pořízeného z dotace</t>
  </si>
  <si>
    <t>Příloha č. 2</t>
  </si>
  <si>
    <t>A.II.8.1.</t>
  </si>
  <si>
    <t>Tech. zhodnocení DNM do limitu D z P</t>
  </si>
  <si>
    <t>A.II.8.2.</t>
  </si>
  <si>
    <t>Tech. zhodnocení DHM do limitu D z P</t>
  </si>
  <si>
    <t>A.V.24.2.</t>
  </si>
  <si>
    <t>Poskytnuté členské příspěvky práv. osobám</t>
  </si>
  <si>
    <t>A.VII.</t>
  </si>
  <si>
    <t xml:space="preserve">Poskytnuté příspěvky </t>
  </si>
  <si>
    <t xml:space="preserve">           v tom: tvorba FÚUP - účelové prostředky  (poskytnuté zřizovatelem)</t>
  </si>
  <si>
    <t xml:space="preserve">                      tvorba FÚUP - prostředky od jiných poskytovatelů</t>
  </si>
  <si>
    <t xml:space="preserve">                      tvorba FÚUP - ostatní</t>
  </si>
  <si>
    <t xml:space="preserve">v tom:  pojištění </t>
  </si>
  <si>
    <t xml:space="preserve">            v tom: pojištění úrazové</t>
  </si>
  <si>
    <t xml:space="preserve">                       pojištění ostatní</t>
  </si>
  <si>
    <t xml:space="preserve">           stočné</t>
  </si>
  <si>
    <t xml:space="preserve">           v tom: účelové (převedené z min. roku - přidělené zřizovatelem)</t>
  </si>
  <si>
    <t xml:space="preserve">                      prostředky od jiných poskytovatelů</t>
  </si>
  <si>
    <t xml:space="preserve">                      účelové prostředky ze zahraničí</t>
  </si>
  <si>
    <t xml:space="preserve">           výkony výpočetní techniky</t>
  </si>
  <si>
    <t xml:space="preserve">           autorské honoráře</t>
  </si>
  <si>
    <t xml:space="preserve">           odstupné</t>
  </si>
  <si>
    <t xml:space="preserve">           ostatní odměny a OON (např. sociální fond)</t>
  </si>
  <si>
    <t>Tržby z prodeje majetku,zúčtování rezerv a oprav. položek</t>
  </si>
  <si>
    <t xml:space="preserve">           účastnické poplatky na konference apod.</t>
  </si>
  <si>
    <t>A.V.24.1.</t>
  </si>
  <si>
    <t xml:space="preserve">                      tvorba FÚUP - institucionální prostředky (poskytnuté zřizovatelem)</t>
  </si>
  <si>
    <t xml:space="preserve">           zůst.cena likvidovaného majetku poříz. z vl. zdrojů</t>
  </si>
  <si>
    <t xml:space="preserve">           zůst.cena likvidovaného majetku poříz. z dotace</t>
  </si>
  <si>
    <t>A.VII.32.</t>
  </si>
  <si>
    <t xml:space="preserve">                      institucionální (převedené z min. roku - přidělené zřizovatelem)</t>
  </si>
  <si>
    <t>B.IV.18.</t>
  </si>
  <si>
    <t>Přírůstek RF:   v tis.Kč</t>
  </si>
  <si>
    <t xml:space="preserve">                        index </t>
  </si>
  <si>
    <t xml:space="preserve">                        v % z celkových zdrojů</t>
  </si>
  <si>
    <t xml:space="preserve">                             index </t>
  </si>
  <si>
    <t>Použití FÚUP:    v tis.Kč celkem</t>
  </si>
  <si>
    <t xml:space="preserve">                                         v tom: na provoz</t>
  </si>
  <si>
    <t xml:space="preserve">                                                    na investice</t>
  </si>
  <si>
    <t xml:space="preserve">                           v % z celkových zdrojů</t>
  </si>
  <si>
    <t>Přírůstek FÚUP: v tis.Kč</t>
  </si>
  <si>
    <t xml:space="preserve">                            index </t>
  </si>
  <si>
    <t>Použití FRM:       v tis. Kč celkem</t>
  </si>
  <si>
    <t xml:space="preserve">                            v % z celkových zdrojů</t>
  </si>
  <si>
    <t>Přírůstek FRM:    v tis.Kč</t>
  </si>
  <si>
    <t xml:space="preserve">Pracoviště: </t>
  </si>
  <si>
    <t>A.III.9.1.</t>
  </si>
  <si>
    <t>A.III.9.2.</t>
  </si>
  <si>
    <t>Náhrady při DNP</t>
  </si>
  <si>
    <t>Náhrady při DNP dle legislativy</t>
  </si>
  <si>
    <t>Náhrady při DNP nad rámec legislativy</t>
  </si>
  <si>
    <t xml:space="preserve">              věcné</t>
  </si>
  <si>
    <t xml:space="preserve">                             projekty ostatních resortů</t>
  </si>
  <si>
    <t xml:space="preserve">                             dotace na GA ČR od příjemců účelové podpory VaV (spolupříjemci)</t>
  </si>
  <si>
    <t xml:space="preserve">                             dotace na proj.ost.resortů od příjemců účel. podpory VaV (spolupříjemci)</t>
  </si>
  <si>
    <t xml:space="preserve">                             ostatní </t>
  </si>
  <si>
    <t xml:space="preserve">                            program Nanotechnologie pro společnost</t>
  </si>
  <si>
    <t xml:space="preserve">           ostatní výnosy</t>
  </si>
  <si>
    <t xml:space="preserve">           příjmy z prodeje - věda</t>
  </si>
  <si>
    <t xml:space="preserve">           tržby za ostatní služby</t>
  </si>
  <si>
    <t>B.VII.29.2.</t>
  </si>
  <si>
    <t>B.VII.29.1.</t>
  </si>
  <si>
    <t xml:space="preserve">                           ostatní dotace (EHP/Norsko apod.)</t>
  </si>
  <si>
    <t xml:space="preserve">                           dotace na činnost </t>
  </si>
  <si>
    <t xml:space="preserve">                                       z toho: Program podpory projektů mezinárodní spolupráce AV ČR</t>
  </si>
  <si>
    <t>FRM z darů určených na pořízení a technické zhodnocení dlouhodob.majetku</t>
  </si>
  <si>
    <t>FRM z prostředků přijatých na sdružení prostř.k pořízení dlouhodob. majetku</t>
  </si>
  <si>
    <r>
      <t xml:space="preserve">Účelově určené peněžní dary </t>
    </r>
    <r>
      <rPr>
        <sz val="8"/>
        <rFont val="Arial CE"/>
        <family val="0"/>
      </rPr>
      <t>(s výjimkou darů určených na poříz.a tech.zhodn. dlouhodob .majetku)</t>
    </r>
  </si>
  <si>
    <r>
      <t xml:space="preserve">Účelově určené veř. prostředky nepoužité efekt. v rozpoč.roce </t>
    </r>
    <r>
      <rPr>
        <sz val="8"/>
        <rFont val="Arial CE"/>
        <family val="0"/>
      </rPr>
      <t>(max. 5%na projekt)</t>
    </r>
  </si>
  <si>
    <t>FRM z výnosů z prodeje dlouhodobého majetku</t>
  </si>
  <si>
    <t>Výsledek hospodaření po zdanění   zisk ( + );   ztráta ( - )</t>
  </si>
  <si>
    <t>Příloha č. 3</t>
  </si>
  <si>
    <t xml:space="preserve">           odměna za funkci v radě v. v. i.</t>
  </si>
  <si>
    <t xml:space="preserve">                      ostatní</t>
  </si>
  <si>
    <t xml:space="preserve">            nájemné z ploch</t>
  </si>
  <si>
    <t xml:space="preserve">            běžná údržba (movitostí, nemovitostí)</t>
  </si>
  <si>
    <t xml:space="preserve">            nákladná údržba (skutečně vynaložené prostředky)</t>
  </si>
  <si>
    <t xml:space="preserve">            ostatní věcné náklady celkem </t>
  </si>
  <si>
    <t>FRM z prostř.přijatých na poř. a tech. zhodnocení dlouhodob. majetku celkem</t>
  </si>
  <si>
    <t xml:space="preserve">                      v tom: granty GA AV</t>
  </si>
  <si>
    <t xml:space="preserve">                                program Nanotechnologie pro společnost</t>
  </si>
  <si>
    <t xml:space="preserve">                                ostatní dotace</t>
  </si>
  <si>
    <t>Ostatní zdroje SR</t>
  </si>
  <si>
    <t>Ostatní zdroje mimo SR (tuzemské a zahraniční)</t>
  </si>
  <si>
    <t xml:space="preserve">               zdroje SR (vč.transférů z různých kapitol SR)</t>
  </si>
  <si>
    <t xml:space="preserve">               ostatní zdroje (tuzemské a zahraniční)</t>
  </si>
  <si>
    <t>Zdroje: badatelská činnost</t>
  </si>
  <si>
    <t>Státní : institucionální</t>
  </si>
  <si>
    <t xml:space="preserve">            účelové</t>
  </si>
  <si>
    <t xml:space="preserve">            z ostatních resortů</t>
  </si>
  <si>
    <t xml:space="preserve">            ostatní činnost</t>
  </si>
  <si>
    <t xml:space="preserve">   Dotace na investice (přidělená rozhodnutím)</t>
  </si>
  <si>
    <t xml:space="preserve">                v tom: výzkumný záměr, podpora VO a podpora činností pracovišť AV</t>
  </si>
  <si>
    <t xml:space="preserve">    v tom:  institucionální </t>
  </si>
  <si>
    <t xml:space="preserve">                účelové</t>
  </si>
  <si>
    <t xml:space="preserve">                               dotace na činnost</t>
  </si>
  <si>
    <t xml:space="preserve">                               ostatní dotace (EHP/Norsko apod.)</t>
  </si>
  <si>
    <t xml:space="preserve">                      v tom: výzkumný záměr, podpora VO a podpora činností pracovišť AV </t>
  </si>
  <si>
    <t xml:space="preserve">           odvody do jiných zemí EU</t>
  </si>
  <si>
    <t xml:space="preserve">           mimořádné náklady</t>
  </si>
  <si>
    <t xml:space="preserve">           mimořádné výnosy</t>
  </si>
  <si>
    <t>Přijaté příspěvky</t>
  </si>
  <si>
    <t>Přijaté členské příspěvky</t>
  </si>
  <si>
    <t>B.VI.</t>
  </si>
  <si>
    <t>B.VI.27</t>
  </si>
  <si>
    <t>B.VI.28</t>
  </si>
  <si>
    <t xml:space="preserve">Pracoviště:     </t>
  </si>
  <si>
    <t xml:space="preserve">                                   z toho: Technologická agentura ČR</t>
  </si>
  <si>
    <t xml:space="preserve">                           z toho: Technologická agentura ČR</t>
  </si>
  <si>
    <t>za rok 2012</t>
  </si>
  <si>
    <t>Výsledky hospodaření  za rok 2012</t>
  </si>
  <si>
    <t>VVI-NV-SKUT13</t>
  </si>
  <si>
    <t>Náklady a výnosy VVI  za rok 2013</t>
  </si>
  <si>
    <t>za rok 2013</t>
  </si>
  <si>
    <t>Výsledky hospodaření  za rok 2013</t>
  </si>
  <si>
    <t xml:space="preserve">                      v tom: výzkumný záměr,  podpora VO </t>
  </si>
  <si>
    <t xml:space="preserve">                v tom: výzkumný záměr,  podpora VO </t>
  </si>
  <si>
    <t>v Kč</t>
  </si>
  <si>
    <t>(údaje v Kč, pokud v textu není uvedeno jinak)</t>
  </si>
  <si>
    <t>Použití FRM:       v Kč celkem</t>
  </si>
  <si>
    <t>Přírůstek FRM:    v Kč</t>
  </si>
  <si>
    <t>Přírůstek FÚUP: v Kč</t>
  </si>
  <si>
    <t>Použití FÚUP:    v Kč celkem</t>
  </si>
  <si>
    <t>Přírůstek RF:   v Kč</t>
  </si>
  <si>
    <t>Použití RF:      v Kč celkem</t>
  </si>
  <si>
    <t xml:space="preserve">Stav finančních zdrojů  </t>
  </si>
  <si>
    <t>Ústav živočišné fyziologie a genetiky AV ČR, v.v.i. Liběchov</t>
  </si>
  <si>
    <t>Ing. Kasýková Jaroslava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</si>
</sst>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0"/>
    </font>
    <font>
      <b/>
      <sz val="11"/>
      <name val="Arial CE"/>
      <family val="2"/>
    </font>
    <font>
      <b/>
      <sz val="14"/>
      <name val="Arial CE"/>
      <family val="0"/>
    </font>
    <font>
      <b/>
      <sz val="12"/>
      <name val="Arial CE"/>
      <family val="0"/>
    </font>
    <font>
      <sz val="9"/>
      <name val="Arial CE"/>
      <family val="2"/>
    </font>
    <font>
      <sz val="11"/>
      <name val="Arial CE"/>
      <family val="2"/>
    </font>
    <font>
      <sz val="7"/>
      <name val="Arial CE"/>
      <family val="2"/>
    </font>
    <font>
      <sz val="8"/>
      <name val="Arial CE"/>
      <family val="0"/>
    </font>
    <font>
      <b/>
      <sz val="8"/>
      <name val="Arial CE"/>
      <family val="0"/>
    </font>
    <font>
      <b/>
      <sz val="9"/>
      <name val="Arial CE"/>
      <family val="0"/>
    </font>
    <font>
      <b/>
      <sz val="13"/>
      <name val="Arial CE"/>
      <family val="0"/>
    </font>
    <font>
      <sz val="6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8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/>
    </border>
    <border>
      <left/>
      <right style="thin"/>
      <top/>
      <bottom style="medium"/>
    </border>
    <border>
      <left/>
      <right style="thin"/>
      <top style="medium"/>
      <bottom style="dotted"/>
    </border>
    <border>
      <left/>
      <right style="thin"/>
      <top/>
      <bottom style="dotted"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dotted"/>
      <bottom style="dotted"/>
    </border>
    <border>
      <left style="medium"/>
      <right style="thin"/>
      <top/>
      <bottom style="dotted"/>
    </border>
    <border>
      <left style="medium"/>
      <right style="thin"/>
      <top style="dotted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/>
      <right/>
      <top/>
      <bottom style="medium"/>
    </border>
    <border>
      <left style="medium"/>
      <right style="thin"/>
      <top/>
      <bottom style="thin"/>
    </border>
    <border>
      <left style="medium"/>
      <right style="thin"/>
      <top style="dotted"/>
      <bottom style="medium"/>
    </border>
    <border>
      <left style="thin"/>
      <right style="thin"/>
      <top style="medium"/>
      <bottom style="medium"/>
    </border>
    <border>
      <left style="thick"/>
      <right style="thick"/>
      <top style="thick"/>
      <bottom style="thick"/>
    </border>
    <border>
      <left style="medium"/>
      <right style="thin"/>
      <top style="medium"/>
      <bottom style="dotted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double"/>
      <bottom style="dotted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medium"/>
      <top/>
      <bottom style="dotted"/>
    </border>
    <border>
      <left style="medium"/>
      <right style="thin"/>
      <top style="thin"/>
      <bottom style="thin"/>
    </border>
    <border>
      <left/>
      <right style="medium"/>
      <top/>
      <bottom style="dotted"/>
    </border>
    <border>
      <left/>
      <right style="medium"/>
      <top style="dotted"/>
      <bottom style="dotted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dotted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/>
      <top/>
      <bottom style="dotted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medium"/>
      <bottom style="medium"/>
    </border>
    <border>
      <left/>
      <right style="medium"/>
      <top style="dotted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 style="medium"/>
      <bottom style="medium"/>
    </border>
    <border>
      <left/>
      <right style="thin"/>
      <top style="dotted"/>
      <bottom/>
    </border>
    <border>
      <left style="thin"/>
      <right style="medium"/>
      <top style="dotted"/>
      <bottom style="dotted"/>
    </border>
    <border>
      <left/>
      <right style="medium"/>
      <top style="dotted"/>
      <bottom/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dotted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double"/>
      <bottom style="dotted"/>
    </border>
    <border>
      <left/>
      <right style="thin"/>
      <top style="double"/>
      <bottom style="dotted"/>
    </border>
    <border>
      <left/>
      <right/>
      <top style="medium"/>
      <bottom/>
    </border>
    <border>
      <left/>
      <right/>
      <top/>
      <bottom style="dotted"/>
    </border>
    <border>
      <left/>
      <right/>
      <top style="dotted"/>
      <bottom style="dotted"/>
    </border>
    <border>
      <left/>
      <right/>
      <top style="dotted"/>
      <bottom style="medium"/>
    </border>
    <border>
      <left/>
      <right style="thin"/>
      <top style="dotted"/>
      <bottom style="medium"/>
    </border>
    <border>
      <left/>
      <right/>
      <top/>
      <bottom style="thin"/>
    </border>
    <border>
      <left/>
      <right style="medium"/>
      <top style="double"/>
      <bottom/>
    </border>
    <border>
      <left style="thin"/>
      <right style="medium"/>
      <top style="dotted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/>
      <bottom style="medium"/>
    </border>
    <border>
      <left style="thin"/>
      <right style="medium"/>
      <top style="dotted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51">
    <xf numFmtId="0" fontId="0" fillId="0" borderId="0" xfId="0" applyAlignment="1">
      <alignment/>
    </xf>
    <xf numFmtId="4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4" fillId="0" borderId="0" xfId="0" applyNumberFormat="1" applyFont="1" applyAlignment="1" applyProtection="1">
      <alignment/>
      <protection/>
    </xf>
    <xf numFmtId="2" fontId="3" fillId="0" borderId="10" xfId="0" applyNumberFormat="1" applyFont="1" applyBorder="1" applyAlignment="1" applyProtection="1">
      <alignment horizontal="center"/>
      <protection/>
    </xf>
    <xf numFmtId="2" fontId="2" fillId="0" borderId="11" xfId="0" applyNumberFormat="1" applyFont="1" applyBorder="1" applyAlignment="1" applyProtection="1">
      <alignment/>
      <protection/>
    </xf>
    <xf numFmtId="2" fontId="0" fillId="0" borderId="11" xfId="0" applyNumberFormat="1" applyBorder="1" applyAlignment="1" applyProtection="1">
      <alignment/>
      <protection/>
    </xf>
    <xf numFmtId="2" fontId="5" fillId="0" borderId="11" xfId="0" applyNumberFormat="1" applyFont="1" applyBorder="1" applyAlignment="1" applyProtection="1">
      <alignment/>
      <protection/>
    </xf>
    <xf numFmtId="2" fontId="3" fillId="0" borderId="12" xfId="0" applyNumberFormat="1" applyFont="1" applyBorder="1" applyAlignment="1" applyProtection="1">
      <alignment/>
      <protection/>
    </xf>
    <xf numFmtId="2" fontId="2" fillId="0" borderId="13" xfId="0" applyNumberFormat="1" applyFont="1" applyBorder="1" applyAlignment="1" applyProtection="1">
      <alignment/>
      <protection/>
    </xf>
    <xf numFmtId="2" fontId="0" fillId="0" borderId="13" xfId="0" applyNumberFormat="1" applyFont="1" applyBorder="1" applyAlignment="1" applyProtection="1">
      <alignment/>
      <protection/>
    </xf>
    <xf numFmtId="2" fontId="3" fillId="0" borderId="13" xfId="0" applyNumberFormat="1" applyFont="1" applyBorder="1" applyAlignment="1" applyProtection="1">
      <alignment/>
      <protection/>
    </xf>
    <xf numFmtId="2" fontId="0" fillId="0" borderId="13" xfId="0" applyNumberFormat="1" applyFont="1" applyBorder="1" applyAlignment="1" applyProtection="1">
      <alignment/>
      <protection/>
    </xf>
    <xf numFmtId="2" fontId="2" fillId="0" borderId="13" xfId="0" applyNumberFormat="1" applyFont="1" applyBorder="1" applyAlignment="1" applyProtection="1">
      <alignment/>
      <protection/>
    </xf>
    <xf numFmtId="2" fontId="0" fillId="0" borderId="13" xfId="0" applyNumberFormat="1" applyBorder="1" applyAlignment="1" applyProtection="1">
      <alignment/>
      <protection/>
    </xf>
    <xf numFmtId="2" fontId="5" fillId="0" borderId="14" xfId="0" applyNumberFormat="1" applyFont="1" applyBorder="1" applyAlignment="1" applyProtection="1">
      <alignment/>
      <protection/>
    </xf>
    <xf numFmtId="2" fontId="6" fillId="0" borderId="13" xfId="0" applyNumberFormat="1" applyFont="1" applyBorder="1" applyAlignment="1" applyProtection="1">
      <alignment/>
      <protection/>
    </xf>
    <xf numFmtId="2" fontId="5" fillId="0" borderId="13" xfId="0" applyNumberFormat="1" applyFont="1" applyBorder="1" applyAlignment="1" applyProtection="1">
      <alignment/>
      <protection/>
    </xf>
    <xf numFmtId="1" fontId="2" fillId="0" borderId="0" xfId="0" applyNumberFormat="1" applyFon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" fontId="0" fillId="0" borderId="15" xfId="0" applyNumberFormat="1" applyFont="1" applyBorder="1" applyAlignment="1" applyProtection="1">
      <alignment/>
      <protection/>
    </xf>
    <xf numFmtId="1" fontId="2" fillId="0" borderId="16" xfId="0" applyNumberFormat="1" applyFont="1" applyBorder="1" applyAlignment="1" applyProtection="1">
      <alignment/>
      <protection/>
    </xf>
    <xf numFmtId="1" fontId="0" fillId="0" borderId="16" xfId="0" applyNumberFormat="1" applyFont="1" applyBorder="1" applyAlignment="1" applyProtection="1">
      <alignment horizontal="center"/>
      <protection/>
    </xf>
    <xf numFmtId="1" fontId="0" fillId="0" borderId="0" xfId="0" applyNumberFormat="1" applyFont="1" applyBorder="1" applyAlignment="1" applyProtection="1">
      <alignment horizontal="center"/>
      <protection/>
    </xf>
    <xf numFmtId="1" fontId="0" fillId="0" borderId="0" xfId="0" applyNumberFormat="1" applyFont="1" applyAlignment="1" applyProtection="1">
      <alignment/>
      <protection/>
    </xf>
    <xf numFmtId="1" fontId="0" fillId="0" borderId="17" xfId="0" applyNumberFormat="1" applyBorder="1" applyAlignment="1" applyProtection="1">
      <alignment horizontal="center"/>
      <protection/>
    </xf>
    <xf numFmtId="1" fontId="0" fillId="0" borderId="18" xfId="0" applyNumberFormat="1" applyBorder="1" applyAlignment="1" applyProtection="1">
      <alignment horizontal="center"/>
      <protection/>
    </xf>
    <xf numFmtId="1" fontId="0" fillId="0" borderId="19" xfId="0" applyNumberFormat="1" applyBorder="1" applyAlignment="1" applyProtection="1">
      <alignment horizontal="center"/>
      <protection/>
    </xf>
    <xf numFmtId="1" fontId="0" fillId="0" borderId="20" xfId="0" applyNumberFormat="1" applyBorder="1" applyAlignment="1" applyProtection="1">
      <alignment horizontal="center"/>
      <protection/>
    </xf>
    <xf numFmtId="1" fontId="0" fillId="0" borderId="21" xfId="0" applyNumberFormat="1" applyBorder="1" applyAlignment="1" applyProtection="1">
      <alignment horizontal="center"/>
      <protection/>
    </xf>
    <xf numFmtId="1" fontId="0" fillId="0" borderId="0" xfId="0" applyNumberFormat="1" applyBorder="1" applyAlignment="1" applyProtection="1">
      <alignment horizontal="center"/>
      <protection/>
    </xf>
    <xf numFmtId="1" fontId="0" fillId="0" borderId="22" xfId="0" applyNumberFormat="1" applyBorder="1" applyAlignment="1" applyProtection="1">
      <alignment horizontal="center"/>
      <protection/>
    </xf>
    <xf numFmtId="1" fontId="0" fillId="0" borderId="23" xfId="0" applyNumberFormat="1" applyBorder="1" applyAlignment="1" applyProtection="1">
      <alignment horizontal="center"/>
      <protection/>
    </xf>
    <xf numFmtId="1" fontId="0" fillId="0" borderId="16" xfId="0" applyNumberFormat="1" applyBorder="1" applyAlignment="1" applyProtection="1">
      <alignment horizontal="center"/>
      <protection/>
    </xf>
    <xf numFmtId="1" fontId="0" fillId="0" borderId="15" xfId="0" applyNumberFormat="1" applyBorder="1" applyAlignment="1" applyProtection="1">
      <alignment horizontal="center"/>
      <protection/>
    </xf>
    <xf numFmtId="1" fontId="0" fillId="0" borderId="24" xfId="0" applyNumberFormat="1" applyBorder="1" applyAlignment="1" applyProtection="1">
      <alignment horizontal="center"/>
      <protection/>
    </xf>
    <xf numFmtId="1" fontId="0" fillId="0" borderId="0" xfId="0" applyNumberFormat="1" applyFont="1" applyFill="1" applyBorder="1" applyAlignment="1" applyProtection="1">
      <alignment/>
      <protection/>
    </xf>
    <xf numFmtId="1" fontId="2" fillId="0" borderId="10" xfId="0" applyNumberFormat="1" applyFont="1" applyBorder="1" applyAlignment="1" applyProtection="1">
      <alignment/>
      <protection/>
    </xf>
    <xf numFmtId="1" fontId="2" fillId="0" borderId="11" xfId="0" applyNumberFormat="1" applyFont="1" applyBorder="1" applyAlignment="1" applyProtection="1">
      <alignment/>
      <protection/>
    </xf>
    <xf numFmtId="1" fontId="5" fillId="0" borderId="14" xfId="0" applyNumberFormat="1" applyFont="1" applyBorder="1" applyAlignment="1" applyProtection="1">
      <alignment horizontal="left"/>
      <protection/>
    </xf>
    <xf numFmtId="1" fontId="3" fillId="0" borderId="12" xfId="0" applyNumberFormat="1" applyFont="1" applyBorder="1" applyAlignment="1" applyProtection="1">
      <alignment horizontal="left"/>
      <protection/>
    </xf>
    <xf numFmtId="1" fontId="2" fillId="0" borderId="13" xfId="0" applyNumberFormat="1" applyFont="1" applyBorder="1" applyAlignment="1" applyProtection="1">
      <alignment horizontal="left"/>
      <protection/>
    </xf>
    <xf numFmtId="1" fontId="0" fillId="0" borderId="13" xfId="0" applyNumberFormat="1" applyBorder="1" applyAlignment="1" applyProtection="1">
      <alignment horizontal="left"/>
      <protection/>
    </xf>
    <xf numFmtId="1" fontId="3" fillId="0" borderId="13" xfId="0" applyNumberFormat="1" applyFont="1" applyBorder="1" applyAlignment="1" applyProtection="1">
      <alignment horizontal="left"/>
      <protection/>
    </xf>
    <xf numFmtId="1" fontId="2" fillId="0" borderId="13" xfId="0" applyNumberFormat="1" applyFont="1" applyBorder="1" applyAlignment="1" applyProtection="1">
      <alignment horizontal="left"/>
      <protection/>
    </xf>
    <xf numFmtId="1" fontId="5" fillId="0" borderId="0" xfId="0" applyNumberFormat="1" applyFont="1" applyBorder="1" applyAlignment="1" applyProtection="1">
      <alignment horizontal="left"/>
      <protection/>
    </xf>
    <xf numFmtId="4" fontId="4" fillId="0" borderId="0" xfId="0" applyNumberFormat="1" applyFont="1" applyBorder="1" applyAlignment="1" applyProtection="1">
      <alignment horizontal="center"/>
      <protection/>
    </xf>
    <xf numFmtId="4" fontId="0" fillId="0" borderId="0" xfId="0" applyNumberFormat="1" applyAlignment="1" applyProtection="1">
      <alignment horizontal="right"/>
      <protection/>
    </xf>
    <xf numFmtId="2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2" fillId="0" borderId="10" xfId="0" applyNumberFormat="1" applyFont="1" applyBorder="1" applyAlignment="1" applyProtection="1">
      <alignment/>
      <protection/>
    </xf>
    <xf numFmtId="1" fontId="0" fillId="0" borderId="13" xfId="0" applyNumberFormat="1" applyFont="1" applyBorder="1" applyAlignment="1" applyProtection="1">
      <alignment horizontal="left"/>
      <protection/>
    </xf>
    <xf numFmtId="2" fontId="2" fillId="0" borderId="0" xfId="0" applyNumberFormat="1" applyFont="1" applyAlignment="1" applyProtection="1">
      <alignment/>
      <protection/>
    </xf>
    <xf numFmtId="2" fontId="5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Alignment="1" applyProtection="1">
      <alignment/>
      <protection locked="0"/>
    </xf>
    <xf numFmtId="1" fontId="5" fillId="0" borderId="25" xfId="0" applyNumberFormat="1" applyFont="1" applyBorder="1" applyAlignment="1" applyProtection="1">
      <alignment horizontal="left"/>
      <protection/>
    </xf>
    <xf numFmtId="1" fontId="2" fillId="0" borderId="25" xfId="0" applyNumberFormat="1" applyFont="1" applyBorder="1" applyAlignment="1" applyProtection="1">
      <alignment horizontal="left"/>
      <protection/>
    </xf>
    <xf numFmtId="1" fontId="10" fillId="0" borderId="15" xfId="0" applyNumberFormat="1" applyFont="1" applyBorder="1" applyAlignment="1" applyProtection="1">
      <alignment horizontal="center"/>
      <protection/>
    </xf>
    <xf numFmtId="2" fontId="2" fillId="0" borderId="14" xfId="0" applyNumberFormat="1" applyFont="1" applyBorder="1" applyAlignment="1" applyProtection="1">
      <alignment horizontal="left"/>
      <protection/>
    </xf>
    <xf numFmtId="2" fontId="2" fillId="0" borderId="12" xfId="0" applyNumberFormat="1" applyFont="1" applyBorder="1" applyAlignment="1" applyProtection="1">
      <alignment horizontal="left"/>
      <protection/>
    </xf>
    <xf numFmtId="2" fontId="2" fillId="0" borderId="13" xfId="0" applyNumberFormat="1" applyFont="1" applyBorder="1" applyAlignment="1" applyProtection="1">
      <alignment horizontal="left"/>
      <protection/>
    </xf>
    <xf numFmtId="2" fontId="5" fillId="0" borderId="25" xfId="0" applyNumberFormat="1" applyFont="1" applyBorder="1" applyAlignment="1" applyProtection="1">
      <alignment horizontal="left"/>
      <protection/>
    </xf>
    <xf numFmtId="2" fontId="2" fillId="0" borderId="25" xfId="0" applyNumberFormat="1" applyFont="1" applyBorder="1" applyAlignment="1" applyProtection="1">
      <alignment horizontal="left"/>
      <protection/>
    </xf>
    <xf numFmtId="2" fontId="0" fillId="0" borderId="13" xfId="0" applyNumberFormat="1" applyFont="1" applyFill="1" applyBorder="1" applyAlignment="1" applyProtection="1">
      <alignment/>
      <protection/>
    </xf>
    <xf numFmtId="2" fontId="0" fillId="0" borderId="13" xfId="0" applyNumberFormat="1" applyFont="1" applyFill="1" applyBorder="1" applyAlignment="1" applyProtection="1">
      <alignment/>
      <protection/>
    </xf>
    <xf numFmtId="2" fontId="2" fillId="0" borderId="13" xfId="0" applyNumberFormat="1" applyFont="1" applyFill="1" applyBorder="1" applyAlignment="1" applyProtection="1">
      <alignment/>
      <protection/>
    </xf>
    <xf numFmtId="2" fontId="0" fillId="0" borderId="13" xfId="0" applyNumberFormat="1" applyFill="1" applyBorder="1" applyAlignment="1" applyProtection="1">
      <alignment/>
      <protection/>
    </xf>
    <xf numFmtId="2" fontId="2" fillId="0" borderId="13" xfId="0" applyNumberFormat="1" applyFont="1" applyFill="1" applyBorder="1" applyAlignment="1" applyProtection="1">
      <alignment/>
      <protection/>
    </xf>
    <xf numFmtId="2" fontId="6" fillId="0" borderId="13" xfId="0" applyNumberFormat="1" applyFont="1" applyFill="1" applyBorder="1" applyAlignment="1" applyProtection="1">
      <alignment/>
      <protection/>
    </xf>
    <xf numFmtId="2" fontId="5" fillId="0" borderId="25" xfId="0" applyNumberFormat="1" applyFont="1" applyFill="1" applyBorder="1" applyAlignment="1" applyProtection="1">
      <alignment/>
      <protection/>
    </xf>
    <xf numFmtId="2" fontId="0" fillId="0" borderId="25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/>
      <protection/>
    </xf>
    <xf numFmtId="2" fontId="3" fillId="0" borderId="13" xfId="0" applyNumberFormat="1" applyFont="1" applyFill="1" applyBorder="1" applyAlignment="1" applyProtection="1">
      <alignment/>
      <protection/>
    </xf>
    <xf numFmtId="4" fontId="12" fillId="0" borderId="26" xfId="0" applyNumberFormat="1" applyFont="1" applyBorder="1" applyAlignment="1" applyProtection="1">
      <alignment horizontal="center"/>
      <protection/>
    </xf>
    <xf numFmtId="4" fontId="5" fillId="0" borderId="0" xfId="0" applyNumberFormat="1" applyFont="1" applyFill="1" applyBorder="1" applyAlignment="1" applyProtection="1">
      <alignment horizontal="right"/>
      <protection/>
    </xf>
    <xf numFmtId="3" fontId="0" fillId="0" borderId="27" xfId="0" applyNumberFormat="1" applyFont="1" applyBorder="1" applyAlignment="1" applyProtection="1">
      <alignment horizontal="center"/>
      <protection/>
    </xf>
    <xf numFmtId="3" fontId="0" fillId="0" borderId="18" xfId="0" applyNumberFormat="1" applyFont="1" applyBorder="1" applyAlignment="1" applyProtection="1">
      <alignment horizontal="center"/>
      <protection/>
    </xf>
    <xf numFmtId="3" fontId="0" fillId="0" borderId="28" xfId="0" applyNumberFormat="1" applyFont="1" applyBorder="1" applyAlignment="1" applyProtection="1">
      <alignment horizontal="center"/>
      <protection/>
    </xf>
    <xf numFmtId="2" fontId="2" fillId="0" borderId="0" xfId="0" applyNumberFormat="1" applyFont="1" applyAlignment="1" applyProtection="1">
      <alignment horizontal="center"/>
      <protection locked="0"/>
    </xf>
    <xf numFmtId="2" fontId="2" fillId="0" borderId="29" xfId="0" applyNumberFormat="1" applyFont="1" applyBorder="1" applyAlignment="1" applyProtection="1">
      <alignment horizontal="center"/>
      <protection locked="0"/>
    </xf>
    <xf numFmtId="3" fontId="0" fillId="0" borderId="19" xfId="0" applyNumberFormat="1" applyFont="1" applyBorder="1" applyAlignment="1" applyProtection="1">
      <alignment horizontal="center"/>
      <protection/>
    </xf>
    <xf numFmtId="3" fontId="0" fillId="0" borderId="21" xfId="0" applyNumberFormat="1" applyFont="1" applyBorder="1" applyAlignment="1" applyProtection="1">
      <alignment horizontal="center"/>
      <protection/>
    </xf>
    <xf numFmtId="3" fontId="0" fillId="0" borderId="30" xfId="0" applyNumberFormat="1" applyFont="1" applyBorder="1" applyAlignment="1" applyProtection="1">
      <alignment horizontal="center"/>
      <protection/>
    </xf>
    <xf numFmtId="4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center"/>
      <protection/>
    </xf>
    <xf numFmtId="4" fontId="0" fillId="33" borderId="33" xfId="0" applyNumberFormat="1" applyFont="1" applyFill="1" applyBorder="1" applyAlignment="1" applyProtection="1">
      <alignment/>
      <protection/>
    </xf>
    <xf numFmtId="4" fontId="2" fillId="0" borderId="33" xfId="0" applyNumberFormat="1" applyFont="1" applyFill="1" applyBorder="1" applyAlignment="1" applyProtection="1">
      <alignment/>
      <protection/>
    </xf>
    <xf numFmtId="4" fontId="0" fillId="0" borderId="33" xfId="0" applyNumberFormat="1" applyFont="1" applyFill="1" applyBorder="1" applyAlignment="1" applyProtection="1">
      <alignment/>
      <protection/>
    </xf>
    <xf numFmtId="4" fontId="3" fillId="0" borderId="33" xfId="0" applyNumberFormat="1" applyFont="1" applyFill="1" applyBorder="1" applyAlignment="1" applyProtection="1">
      <alignment/>
      <protection/>
    </xf>
    <xf numFmtId="3" fontId="0" fillId="0" borderId="34" xfId="0" applyNumberFormat="1" applyFont="1" applyBorder="1" applyAlignment="1" applyProtection="1">
      <alignment horizontal="center"/>
      <protection/>
    </xf>
    <xf numFmtId="3" fontId="0" fillId="0" borderId="20" xfId="0" applyNumberFormat="1" applyFont="1" applyBorder="1" applyAlignment="1" applyProtection="1">
      <alignment horizontal="center"/>
      <protection/>
    </xf>
    <xf numFmtId="3" fontId="0" fillId="0" borderId="24" xfId="0" applyNumberFormat="1" applyFont="1" applyBorder="1" applyAlignment="1" applyProtection="1">
      <alignment horizontal="center"/>
      <protection/>
    </xf>
    <xf numFmtId="2" fontId="3" fillId="0" borderId="13" xfId="0" applyNumberFormat="1" applyFont="1" applyBorder="1" applyAlignment="1" applyProtection="1">
      <alignment/>
      <protection/>
    </xf>
    <xf numFmtId="4" fontId="0" fillId="0" borderId="35" xfId="0" applyNumberFormat="1" applyFill="1" applyBorder="1" applyAlignment="1" applyProtection="1">
      <alignment/>
      <protection locked="0"/>
    </xf>
    <xf numFmtId="4" fontId="0" fillId="0" borderId="36" xfId="0" applyNumberFormat="1" applyFill="1" applyBorder="1" applyAlignment="1" applyProtection="1">
      <alignment/>
      <protection locked="0"/>
    </xf>
    <xf numFmtId="2" fontId="0" fillId="0" borderId="37" xfId="0" applyNumberFormat="1" applyFill="1" applyBorder="1" applyAlignment="1" applyProtection="1">
      <alignment/>
      <protection locked="0"/>
    </xf>
    <xf numFmtId="2" fontId="0" fillId="0" borderId="38" xfId="0" applyNumberFormat="1" applyFont="1" applyFill="1" applyBorder="1" applyAlignment="1" applyProtection="1">
      <alignment horizontal="center"/>
      <protection locked="0"/>
    </xf>
    <xf numFmtId="2" fontId="0" fillId="0" borderId="39" xfId="0" applyNumberFormat="1" applyFill="1" applyBorder="1" applyAlignment="1" applyProtection="1">
      <alignment/>
      <protection locked="0"/>
    </xf>
    <xf numFmtId="2" fontId="0" fillId="0" borderId="38" xfId="0" applyNumberFormat="1" applyFill="1" applyBorder="1" applyAlignment="1" applyProtection="1">
      <alignment/>
      <protection locked="0"/>
    </xf>
    <xf numFmtId="4" fontId="0" fillId="0" borderId="40" xfId="0" applyNumberFormat="1" applyFill="1" applyBorder="1" applyAlignment="1" applyProtection="1">
      <alignment/>
      <protection locked="0"/>
    </xf>
    <xf numFmtId="4" fontId="0" fillId="0" borderId="0" xfId="0" applyNumberFormat="1" applyBorder="1" applyAlignment="1" applyProtection="1">
      <alignment/>
      <protection locked="0"/>
    </xf>
    <xf numFmtId="4" fontId="5" fillId="0" borderId="41" xfId="0" applyNumberFormat="1" applyFont="1" applyBorder="1" applyAlignment="1" applyProtection="1">
      <alignment/>
      <protection/>
    </xf>
    <xf numFmtId="4" fontId="3" fillId="0" borderId="33" xfId="0" applyNumberFormat="1" applyFont="1" applyFill="1" applyBorder="1" applyAlignment="1" applyProtection="1">
      <alignment/>
      <protection/>
    </xf>
    <xf numFmtId="4" fontId="5" fillId="0" borderId="41" xfId="0" applyNumberFormat="1" applyFont="1" applyFill="1" applyBorder="1" applyAlignment="1" applyProtection="1">
      <alignment/>
      <protection/>
    </xf>
    <xf numFmtId="4" fontId="3" fillId="0" borderId="42" xfId="0" applyNumberFormat="1" applyFont="1" applyFill="1" applyBorder="1" applyAlignment="1" applyProtection="1">
      <alignment/>
      <protection/>
    </xf>
    <xf numFmtId="4" fontId="0" fillId="0" borderId="33" xfId="0" applyNumberFormat="1" applyFont="1" applyFill="1" applyBorder="1" applyAlignment="1" applyProtection="1">
      <alignment/>
      <protection/>
    </xf>
    <xf numFmtId="4" fontId="5" fillId="0" borderId="41" xfId="0" applyNumberFormat="1" applyFont="1" applyFill="1" applyBorder="1" applyAlignment="1" applyProtection="1">
      <alignment horizontal="right"/>
      <protection/>
    </xf>
    <xf numFmtId="2" fontId="2" fillId="0" borderId="13" xfId="0" applyNumberFormat="1" applyFont="1" applyFill="1" applyBorder="1" applyAlignment="1" applyProtection="1">
      <alignment horizontal="left"/>
      <protection/>
    </xf>
    <xf numFmtId="2" fontId="0" fillId="0" borderId="0" xfId="0" applyNumberFormat="1" applyFill="1" applyAlignment="1" applyProtection="1">
      <alignment/>
      <protection locked="0"/>
    </xf>
    <xf numFmtId="1" fontId="0" fillId="0" borderId="13" xfId="0" applyNumberFormat="1" applyFont="1" applyFill="1" applyBorder="1" applyAlignment="1" applyProtection="1">
      <alignment horizontal="left"/>
      <protection/>
    </xf>
    <xf numFmtId="1" fontId="0" fillId="0" borderId="13" xfId="0" applyNumberFormat="1" applyFill="1" applyBorder="1" applyAlignment="1" applyProtection="1">
      <alignment horizontal="left"/>
      <protection/>
    </xf>
    <xf numFmtId="1" fontId="3" fillId="0" borderId="13" xfId="0" applyNumberFormat="1" applyFont="1" applyFill="1" applyBorder="1" applyAlignment="1" applyProtection="1">
      <alignment horizontal="left"/>
      <protection/>
    </xf>
    <xf numFmtId="2" fontId="3" fillId="0" borderId="13" xfId="0" applyNumberFormat="1" applyFont="1" applyFill="1" applyBorder="1" applyAlignment="1" applyProtection="1">
      <alignment/>
      <protection/>
    </xf>
    <xf numFmtId="1" fontId="2" fillId="0" borderId="13" xfId="0" applyNumberFormat="1" applyFont="1" applyFill="1" applyBorder="1" applyAlignment="1" applyProtection="1">
      <alignment horizontal="left"/>
      <protection/>
    </xf>
    <xf numFmtId="1" fontId="0" fillId="0" borderId="0" xfId="0" applyNumberFormat="1" applyBorder="1" applyAlignment="1" applyProtection="1">
      <alignment/>
      <protection/>
    </xf>
    <xf numFmtId="1" fontId="0" fillId="0" borderId="0" xfId="0" applyNumberFormat="1" applyFont="1" applyBorder="1" applyAlignment="1" applyProtection="1">
      <alignment/>
      <protection/>
    </xf>
    <xf numFmtId="2" fontId="2" fillId="0" borderId="0" xfId="0" applyNumberFormat="1" applyFont="1" applyBorder="1" applyAlignment="1" applyProtection="1">
      <alignment/>
      <protection/>
    </xf>
    <xf numFmtId="2" fontId="2" fillId="0" borderId="0" xfId="0" applyNumberFormat="1" applyFont="1" applyBorder="1" applyAlignment="1" applyProtection="1">
      <alignment horizontal="left"/>
      <protection/>
    </xf>
    <xf numFmtId="4" fontId="0" fillId="0" borderId="0" xfId="0" applyNumberFormat="1" applyBorder="1" applyAlignment="1" applyProtection="1">
      <alignment/>
      <protection/>
    </xf>
    <xf numFmtId="2" fontId="0" fillId="0" borderId="0" xfId="0" applyNumberFormat="1" applyBorder="1" applyAlignment="1" applyProtection="1">
      <alignment/>
      <protection/>
    </xf>
    <xf numFmtId="4" fontId="2" fillId="0" borderId="29" xfId="0" applyNumberFormat="1" applyFont="1" applyBorder="1" applyAlignment="1" applyProtection="1">
      <alignment horizontal="center"/>
      <protection/>
    </xf>
    <xf numFmtId="2" fontId="2" fillId="0" borderId="43" xfId="0" applyNumberFormat="1" applyFont="1" applyBorder="1" applyAlignment="1" applyProtection="1">
      <alignment/>
      <protection/>
    </xf>
    <xf numFmtId="1" fontId="11" fillId="0" borderId="10" xfId="0" applyNumberFormat="1" applyFont="1" applyBorder="1" applyAlignment="1" applyProtection="1">
      <alignment/>
      <protection/>
    </xf>
    <xf numFmtId="2" fontId="5" fillId="0" borderId="10" xfId="0" applyNumberFormat="1" applyFont="1" applyBorder="1" applyAlignment="1" applyProtection="1">
      <alignment/>
      <protection/>
    </xf>
    <xf numFmtId="4" fontId="0" fillId="0" borderId="37" xfId="0" applyNumberFormat="1" applyFill="1" applyBorder="1" applyAlignment="1" applyProtection="1">
      <alignment/>
      <protection/>
    </xf>
    <xf numFmtId="2" fontId="2" fillId="0" borderId="44" xfId="0" applyNumberFormat="1" applyFont="1" applyBorder="1" applyAlignment="1" applyProtection="1">
      <alignment/>
      <protection/>
    </xf>
    <xf numFmtId="1" fontId="11" fillId="0" borderId="11" xfId="0" applyNumberFormat="1" applyFont="1" applyBorder="1" applyAlignment="1" applyProtection="1">
      <alignment/>
      <protection/>
    </xf>
    <xf numFmtId="2" fontId="2" fillId="0" borderId="11" xfId="0" applyNumberFormat="1" applyFont="1" applyBorder="1" applyAlignment="1" applyProtection="1">
      <alignment/>
      <protection/>
    </xf>
    <xf numFmtId="4" fontId="0" fillId="0" borderId="40" xfId="0" applyNumberFormat="1" applyFill="1" applyBorder="1" applyAlignment="1" applyProtection="1">
      <alignment horizontal="center"/>
      <protection/>
    </xf>
    <xf numFmtId="2" fontId="2" fillId="0" borderId="45" xfId="0" applyNumberFormat="1" applyFont="1" applyBorder="1" applyAlignment="1" applyProtection="1">
      <alignment/>
      <protection/>
    </xf>
    <xf numFmtId="1" fontId="0" fillId="0" borderId="13" xfId="0" applyNumberFormat="1" applyBorder="1" applyAlignment="1" applyProtection="1">
      <alignment/>
      <protection/>
    </xf>
    <xf numFmtId="4" fontId="0" fillId="0" borderId="35" xfId="0" applyNumberFormat="1" applyFill="1" applyBorder="1" applyAlignment="1" applyProtection="1">
      <alignment/>
      <protection/>
    </xf>
    <xf numFmtId="2" fontId="2" fillId="0" borderId="46" xfId="0" applyNumberFormat="1" applyFont="1" applyBorder="1" applyAlignment="1" applyProtection="1">
      <alignment/>
      <protection/>
    </xf>
    <xf numFmtId="1" fontId="0" fillId="0" borderId="47" xfId="0" applyNumberFormat="1" applyBorder="1" applyAlignment="1" applyProtection="1">
      <alignment/>
      <protection/>
    </xf>
    <xf numFmtId="2" fontId="0" fillId="0" borderId="47" xfId="0" applyNumberFormat="1" applyBorder="1" applyAlignment="1" applyProtection="1">
      <alignment/>
      <protection/>
    </xf>
    <xf numFmtId="4" fontId="0" fillId="0" borderId="36" xfId="0" applyNumberFormat="1" applyFill="1" applyBorder="1" applyAlignment="1" applyProtection="1">
      <alignment/>
      <protection/>
    </xf>
    <xf numFmtId="2" fontId="2" fillId="0" borderId="48" xfId="0" applyNumberFormat="1" applyFont="1" applyBorder="1" applyAlignment="1" applyProtection="1">
      <alignment/>
      <protection/>
    </xf>
    <xf numFmtId="1" fontId="0" fillId="0" borderId="49" xfId="0" applyNumberFormat="1" applyBorder="1" applyAlignment="1" applyProtection="1">
      <alignment/>
      <protection/>
    </xf>
    <xf numFmtId="2" fontId="5" fillId="0" borderId="50" xfId="0" applyNumberFormat="1" applyFont="1" applyBorder="1" applyAlignment="1" applyProtection="1">
      <alignment/>
      <protection/>
    </xf>
    <xf numFmtId="4" fontId="2" fillId="0" borderId="39" xfId="0" applyNumberFormat="1" applyFont="1" applyBorder="1" applyAlignment="1" applyProtection="1">
      <alignment/>
      <protection/>
    </xf>
    <xf numFmtId="4" fontId="0" fillId="0" borderId="35" xfId="0" applyNumberFormat="1" applyBorder="1" applyAlignment="1" applyProtection="1">
      <alignment/>
      <protection/>
    </xf>
    <xf numFmtId="4" fontId="0" fillId="0" borderId="36" xfId="0" applyNumberFormat="1" applyBorder="1" applyAlignment="1" applyProtection="1">
      <alignment/>
      <protection/>
    </xf>
    <xf numFmtId="2" fontId="5" fillId="0" borderId="49" xfId="0" applyNumberFormat="1" applyFont="1" applyBorder="1" applyAlignment="1" applyProtection="1">
      <alignment/>
      <protection/>
    </xf>
    <xf numFmtId="2" fontId="2" fillId="0" borderId="51" xfId="0" applyNumberFormat="1" applyFont="1" applyBorder="1" applyAlignment="1" applyProtection="1">
      <alignment/>
      <protection/>
    </xf>
    <xf numFmtId="1" fontId="0" fillId="0" borderId="52" xfId="0" applyNumberFormat="1" applyBorder="1" applyAlignment="1" applyProtection="1">
      <alignment/>
      <protection/>
    </xf>
    <xf numFmtId="2" fontId="5" fillId="0" borderId="53" xfId="0" applyNumberFormat="1" applyFont="1" applyFill="1" applyBorder="1" applyAlignment="1" applyProtection="1">
      <alignment/>
      <protection/>
    </xf>
    <xf numFmtId="2" fontId="2" fillId="0" borderId="54" xfId="0" applyNumberFormat="1" applyFont="1" applyBorder="1" applyAlignment="1" applyProtection="1">
      <alignment/>
      <protection/>
    </xf>
    <xf numFmtId="1" fontId="0" fillId="0" borderId="55" xfId="0" applyNumberFormat="1" applyBorder="1" applyAlignment="1" applyProtection="1">
      <alignment/>
      <protection/>
    </xf>
    <xf numFmtId="2" fontId="5" fillId="0" borderId="56" xfId="0" applyNumberFormat="1" applyFont="1" applyFill="1" applyBorder="1" applyAlignment="1" applyProtection="1">
      <alignment/>
      <protection/>
    </xf>
    <xf numFmtId="2" fontId="2" fillId="0" borderId="57" xfId="0" applyNumberFormat="1" applyFont="1" applyBorder="1" applyAlignment="1" applyProtection="1">
      <alignment/>
      <protection/>
    </xf>
    <xf numFmtId="1" fontId="0" fillId="0" borderId="14" xfId="0" applyNumberFormat="1" applyBorder="1" applyAlignment="1" applyProtection="1">
      <alignment/>
      <protection/>
    </xf>
    <xf numFmtId="4" fontId="2" fillId="0" borderId="58" xfId="0" applyNumberFormat="1" applyFont="1" applyBorder="1" applyAlignment="1" applyProtection="1">
      <alignment/>
      <protection/>
    </xf>
    <xf numFmtId="4" fontId="2" fillId="0" borderId="59" xfId="0" applyNumberFormat="1" applyFont="1" applyBorder="1" applyAlignment="1" applyProtection="1">
      <alignment/>
      <protection/>
    </xf>
    <xf numFmtId="4" fontId="2" fillId="0" borderId="60" xfId="0" applyNumberFormat="1" applyFont="1" applyBorder="1" applyAlignment="1" applyProtection="1">
      <alignment/>
      <protection/>
    </xf>
    <xf numFmtId="4" fontId="2" fillId="0" borderId="61" xfId="0" applyNumberFormat="1" applyFont="1" applyFill="1" applyBorder="1" applyAlignment="1" applyProtection="1">
      <alignment/>
      <protection/>
    </xf>
    <xf numFmtId="1" fontId="0" fillId="0" borderId="47" xfId="0" applyNumberFormat="1" applyBorder="1" applyAlignment="1" applyProtection="1">
      <alignment horizontal="left"/>
      <protection/>
    </xf>
    <xf numFmtId="1" fontId="2" fillId="0" borderId="47" xfId="0" applyNumberFormat="1" applyFont="1" applyBorder="1" applyAlignment="1" applyProtection="1">
      <alignment horizontal="left"/>
      <protection/>
    </xf>
    <xf numFmtId="2" fontId="5" fillId="0" borderId="47" xfId="0" applyNumberFormat="1" applyFont="1" applyBorder="1" applyAlignment="1" applyProtection="1">
      <alignment/>
      <protection/>
    </xf>
    <xf numFmtId="2" fontId="5" fillId="0" borderId="62" xfId="0" applyNumberFormat="1" applyFont="1" applyBorder="1" applyAlignment="1" applyProtection="1">
      <alignment/>
      <protection/>
    </xf>
    <xf numFmtId="10" fontId="0" fillId="0" borderId="63" xfId="0" applyNumberFormat="1" applyBorder="1" applyAlignment="1" applyProtection="1">
      <alignment/>
      <protection/>
    </xf>
    <xf numFmtId="4" fontId="0" fillId="0" borderId="64" xfId="0" applyNumberFormat="1" applyBorder="1" applyAlignment="1" applyProtection="1">
      <alignment/>
      <protection/>
    </xf>
    <xf numFmtId="4" fontId="0" fillId="0" borderId="58" xfId="0" applyNumberFormat="1" applyBorder="1" applyAlignment="1" applyProtection="1">
      <alignment/>
      <protection/>
    </xf>
    <xf numFmtId="2" fontId="0" fillId="0" borderId="49" xfId="0" applyNumberFormat="1" applyBorder="1" applyAlignment="1" applyProtection="1">
      <alignment/>
      <protection/>
    </xf>
    <xf numFmtId="2" fontId="2" fillId="0" borderId="65" xfId="0" applyNumberFormat="1" applyFont="1" applyBorder="1" applyAlignment="1" applyProtection="1">
      <alignment/>
      <protection/>
    </xf>
    <xf numFmtId="1" fontId="2" fillId="0" borderId="66" xfId="0" applyNumberFormat="1" applyFont="1" applyBorder="1" applyAlignment="1" applyProtection="1">
      <alignment horizontal="left"/>
      <protection/>
    </xf>
    <xf numFmtId="2" fontId="5" fillId="0" borderId="66" xfId="0" applyNumberFormat="1" applyFont="1" applyBorder="1" applyAlignment="1" applyProtection="1">
      <alignment/>
      <protection/>
    </xf>
    <xf numFmtId="2" fontId="5" fillId="0" borderId="47" xfId="0" applyNumberFormat="1" applyFont="1" applyBorder="1" applyAlignment="1" applyProtection="1">
      <alignment/>
      <protection/>
    </xf>
    <xf numFmtId="2" fontId="2" fillId="0" borderId="67" xfId="0" applyNumberFormat="1" applyFont="1" applyBorder="1" applyAlignment="1" applyProtection="1">
      <alignment/>
      <protection/>
    </xf>
    <xf numFmtId="1" fontId="2" fillId="0" borderId="62" xfId="0" applyNumberFormat="1" applyFont="1" applyBorder="1" applyAlignment="1" applyProtection="1">
      <alignment horizontal="left"/>
      <protection/>
    </xf>
    <xf numFmtId="2" fontId="0" fillId="0" borderId="47" xfId="0" applyNumberFormat="1" applyFont="1" applyBorder="1" applyAlignment="1" applyProtection="1">
      <alignment/>
      <protection/>
    </xf>
    <xf numFmtId="2" fontId="2" fillId="0" borderId="47" xfId="0" applyNumberFormat="1" applyFont="1" applyBorder="1" applyAlignment="1" applyProtection="1">
      <alignment/>
      <protection/>
    </xf>
    <xf numFmtId="2" fontId="3" fillId="0" borderId="47" xfId="0" applyNumberFormat="1" applyFont="1" applyBorder="1" applyAlignment="1" applyProtection="1">
      <alignment/>
      <protection/>
    </xf>
    <xf numFmtId="2" fontId="2" fillId="0" borderId="47" xfId="0" applyNumberFormat="1" applyFont="1" applyBorder="1" applyAlignment="1" applyProtection="1">
      <alignment/>
      <protection/>
    </xf>
    <xf numFmtId="2" fontId="0" fillId="0" borderId="47" xfId="0" applyNumberFormat="1" applyFont="1" applyBorder="1" applyAlignment="1" applyProtection="1">
      <alignment/>
      <protection/>
    </xf>
    <xf numFmtId="2" fontId="2" fillId="0" borderId="68" xfId="0" applyNumberFormat="1" applyFont="1" applyBorder="1" applyAlignment="1" applyProtection="1">
      <alignment/>
      <protection/>
    </xf>
    <xf numFmtId="1" fontId="2" fillId="0" borderId="69" xfId="0" applyNumberFormat="1" applyFont="1" applyBorder="1" applyAlignment="1" applyProtection="1">
      <alignment horizontal="left"/>
      <protection/>
    </xf>
    <xf numFmtId="2" fontId="2" fillId="0" borderId="69" xfId="0" applyNumberFormat="1" applyFont="1" applyBorder="1" applyAlignment="1" applyProtection="1">
      <alignment/>
      <protection/>
    </xf>
    <xf numFmtId="2" fontId="2" fillId="0" borderId="70" xfId="0" applyNumberFormat="1" applyFont="1" applyBorder="1" applyAlignment="1" applyProtection="1">
      <alignment/>
      <protection/>
    </xf>
    <xf numFmtId="1" fontId="0" fillId="0" borderId="71" xfId="0" applyNumberFormat="1" applyBorder="1" applyAlignment="1" applyProtection="1">
      <alignment/>
      <protection/>
    </xf>
    <xf numFmtId="2" fontId="2" fillId="0" borderId="71" xfId="0" applyNumberFormat="1" applyFont="1" applyBorder="1" applyAlignment="1" applyProtection="1">
      <alignment/>
      <protection/>
    </xf>
    <xf numFmtId="1" fontId="0" fillId="0" borderId="11" xfId="0" applyNumberFormat="1" applyBorder="1" applyAlignment="1" applyProtection="1">
      <alignment/>
      <protection/>
    </xf>
    <xf numFmtId="2" fontId="2" fillId="0" borderId="0" xfId="0" applyNumberFormat="1" applyFont="1" applyBorder="1" applyAlignment="1" applyProtection="1">
      <alignment/>
      <protection/>
    </xf>
    <xf numFmtId="2" fontId="2" fillId="0" borderId="72" xfId="0" applyNumberFormat="1" applyFont="1" applyBorder="1" applyAlignment="1" applyProtection="1">
      <alignment/>
      <protection/>
    </xf>
    <xf numFmtId="1" fontId="0" fillId="0" borderId="72" xfId="0" applyNumberFormat="1" applyBorder="1" applyAlignment="1" applyProtection="1">
      <alignment/>
      <protection/>
    </xf>
    <xf numFmtId="2" fontId="0" fillId="0" borderId="10" xfId="0" applyNumberFormat="1" applyBorder="1" applyAlignment="1" applyProtection="1">
      <alignment/>
      <protection/>
    </xf>
    <xf numFmtId="2" fontId="5" fillId="0" borderId="69" xfId="0" applyNumberFormat="1" applyFont="1" applyBorder="1" applyAlignment="1" applyProtection="1">
      <alignment/>
      <protection/>
    </xf>
    <xf numFmtId="2" fontId="2" fillId="0" borderId="22" xfId="0" applyNumberFormat="1" applyFont="1" applyBorder="1" applyAlignment="1" applyProtection="1">
      <alignment/>
      <protection/>
    </xf>
    <xf numFmtId="1" fontId="0" fillId="0" borderId="22" xfId="0" applyNumberFormat="1" applyBorder="1" applyAlignment="1" applyProtection="1">
      <alignment/>
      <protection/>
    </xf>
    <xf numFmtId="1" fontId="0" fillId="0" borderId="73" xfId="0" applyNumberFormat="1" applyBorder="1" applyAlignment="1" applyProtection="1">
      <alignment/>
      <protection/>
    </xf>
    <xf numFmtId="1" fontId="0" fillId="0" borderId="74" xfId="0" applyNumberFormat="1" applyBorder="1" applyAlignment="1" applyProtection="1">
      <alignment/>
      <protection/>
    </xf>
    <xf numFmtId="2" fontId="2" fillId="0" borderId="73" xfId="0" applyNumberFormat="1" applyFont="1" applyBorder="1" applyAlignment="1" applyProtection="1">
      <alignment/>
      <protection/>
    </xf>
    <xf numFmtId="2" fontId="2" fillId="0" borderId="74" xfId="0" applyNumberFormat="1" applyFont="1" applyBorder="1" applyAlignment="1" applyProtection="1">
      <alignment/>
      <protection/>
    </xf>
    <xf numFmtId="2" fontId="2" fillId="0" borderId="75" xfId="0" applyNumberFormat="1" applyFont="1" applyBorder="1" applyAlignment="1" applyProtection="1">
      <alignment/>
      <protection/>
    </xf>
    <xf numFmtId="1" fontId="0" fillId="0" borderId="75" xfId="0" applyNumberFormat="1" applyBorder="1" applyAlignment="1" applyProtection="1">
      <alignment/>
      <protection/>
    </xf>
    <xf numFmtId="2" fontId="0" fillId="0" borderId="76" xfId="0" applyNumberFormat="1" applyBorder="1" applyAlignment="1" applyProtection="1">
      <alignment/>
      <protection/>
    </xf>
    <xf numFmtId="2" fontId="2" fillId="0" borderId="22" xfId="0" applyNumberFormat="1" applyFont="1" applyBorder="1" applyAlignment="1" applyProtection="1">
      <alignment/>
      <protection/>
    </xf>
    <xf numFmtId="2" fontId="2" fillId="0" borderId="77" xfId="0" applyNumberFormat="1" applyFont="1" applyBorder="1" applyAlignment="1" applyProtection="1">
      <alignment/>
      <protection/>
    </xf>
    <xf numFmtId="1" fontId="0" fillId="0" borderId="77" xfId="0" applyNumberFormat="1" applyBorder="1" applyAlignment="1" applyProtection="1">
      <alignment/>
      <protection/>
    </xf>
    <xf numFmtId="2" fontId="7" fillId="0" borderId="50" xfId="0" applyNumberFormat="1" applyFont="1" applyBorder="1" applyAlignment="1" applyProtection="1">
      <alignment/>
      <protection/>
    </xf>
    <xf numFmtId="2" fontId="7" fillId="0" borderId="69" xfId="0" applyNumberFormat="1" applyFont="1" applyBorder="1" applyAlignment="1" applyProtection="1">
      <alignment/>
      <protection/>
    </xf>
    <xf numFmtId="2" fontId="0" fillId="0" borderId="47" xfId="0" applyNumberFormat="1" applyFill="1" applyBorder="1" applyAlignment="1" applyProtection="1">
      <alignment/>
      <protection/>
    </xf>
    <xf numFmtId="2" fontId="0" fillId="0" borderId="69" xfId="0" applyNumberFormat="1" applyBorder="1" applyAlignment="1" applyProtection="1">
      <alignment/>
      <protection/>
    </xf>
    <xf numFmtId="4" fontId="0" fillId="0" borderId="63" xfId="0" applyNumberFormat="1" applyBorder="1" applyAlignment="1" applyProtection="1">
      <alignment/>
      <protection/>
    </xf>
    <xf numFmtId="4" fontId="0" fillId="0" borderId="38" xfId="0" applyNumberFormat="1" applyBorder="1" applyAlignment="1" applyProtection="1">
      <alignment/>
      <protection/>
    </xf>
    <xf numFmtId="10" fontId="0" fillId="0" borderId="36" xfId="0" applyNumberFormat="1" applyFill="1" applyBorder="1" applyAlignment="1" applyProtection="1">
      <alignment/>
      <protection/>
    </xf>
    <xf numFmtId="4" fontId="0" fillId="0" borderId="78" xfId="0" applyNumberFormat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4" fontId="2" fillId="0" borderId="0" xfId="0" applyNumberFormat="1" applyFont="1" applyBorder="1" applyAlignment="1" applyProtection="1">
      <alignment horizontal="center"/>
      <protection/>
    </xf>
    <xf numFmtId="4" fontId="2" fillId="0" borderId="37" xfId="0" applyNumberFormat="1" applyFont="1" applyBorder="1" applyAlignment="1" applyProtection="1">
      <alignment horizontal="center"/>
      <protection/>
    </xf>
    <xf numFmtId="4" fontId="0" fillId="0" borderId="38" xfId="0" applyNumberFormat="1" applyFont="1" applyBorder="1" applyAlignment="1" applyProtection="1">
      <alignment horizontal="center"/>
      <protection/>
    </xf>
    <xf numFmtId="4" fontId="0" fillId="0" borderId="40" xfId="0" applyNumberFormat="1" applyBorder="1" applyAlignment="1" applyProtection="1">
      <alignment/>
      <protection/>
    </xf>
    <xf numFmtId="4" fontId="0" fillId="0" borderId="37" xfId="0" applyNumberFormat="1" applyBorder="1" applyAlignment="1" applyProtection="1">
      <alignment/>
      <protection/>
    </xf>
    <xf numFmtId="4" fontId="0" fillId="0" borderId="33" xfId="0" applyNumberFormat="1" applyBorder="1" applyAlignment="1" applyProtection="1">
      <alignment/>
      <protection/>
    </xf>
    <xf numFmtId="4" fontId="0" fillId="34" borderId="36" xfId="0" applyNumberFormat="1" applyFill="1" applyBorder="1" applyAlignment="1" applyProtection="1">
      <alignment/>
      <protection/>
    </xf>
    <xf numFmtId="4" fontId="0" fillId="0" borderId="63" xfId="0" applyNumberFormat="1" applyFill="1" applyBorder="1" applyAlignment="1" applyProtection="1">
      <alignment/>
      <protection/>
    </xf>
    <xf numFmtId="4" fontId="2" fillId="0" borderId="63" xfId="0" applyNumberFormat="1" applyFont="1" applyFill="1" applyBorder="1" applyAlignment="1" applyProtection="1">
      <alignment/>
      <protection/>
    </xf>
    <xf numFmtId="4" fontId="0" fillId="0" borderId="79" xfId="0" applyNumberFormat="1" applyBorder="1" applyAlignment="1" applyProtection="1">
      <alignment/>
      <protection/>
    </xf>
    <xf numFmtId="4" fontId="2" fillId="0" borderId="22" xfId="0" applyNumberFormat="1" applyFont="1" applyFill="1" applyBorder="1" applyAlignment="1" applyProtection="1">
      <alignment/>
      <protection/>
    </xf>
    <xf numFmtId="4" fontId="0" fillId="0" borderId="80" xfId="0" applyNumberFormat="1" applyBorder="1" applyAlignment="1" applyProtection="1">
      <alignment/>
      <protection/>
    </xf>
    <xf numFmtId="4" fontId="0" fillId="0" borderId="81" xfId="0" applyNumberFormat="1" applyBorder="1" applyAlignment="1" applyProtection="1">
      <alignment horizontal="center"/>
      <protection/>
    </xf>
    <xf numFmtId="4" fontId="0" fillId="0" borderId="82" xfId="0" applyNumberFormat="1" applyBorder="1" applyAlignment="1" applyProtection="1">
      <alignment/>
      <protection/>
    </xf>
    <xf numFmtId="10" fontId="0" fillId="0" borderId="81" xfId="0" applyNumberFormat="1" applyBorder="1" applyAlignment="1" applyProtection="1">
      <alignment/>
      <protection/>
    </xf>
    <xf numFmtId="10" fontId="0" fillId="0" borderId="83" xfId="0" applyNumberFormat="1" applyBorder="1" applyAlignment="1" applyProtection="1">
      <alignment/>
      <protection/>
    </xf>
    <xf numFmtId="10" fontId="0" fillId="0" borderId="84" xfId="0" applyNumberFormat="1" applyBorder="1" applyAlignment="1" applyProtection="1">
      <alignment/>
      <protection/>
    </xf>
    <xf numFmtId="10" fontId="0" fillId="0" borderId="85" xfId="0" applyNumberFormat="1" applyBorder="1" applyAlignment="1" applyProtection="1">
      <alignment/>
      <protection/>
    </xf>
    <xf numFmtId="10" fontId="0" fillId="0" borderId="82" xfId="0" applyNumberFormat="1" applyBorder="1" applyAlignment="1" applyProtection="1">
      <alignment/>
      <protection/>
    </xf>
    <xf numFmtId="10" fontId="0" fillId="0" borderId="56" xfId="0" applyNumberFormat="1" applyBorder="1" applyAlignment="1" applyProtection="1">
      <alignment/>
      <protection/>
    </xf>
    <xf numFmtId="10" fontId="0" fillId="0" borderId="83" xfId="0" applyNumberFormat="1" applyFill="1" applyBorder="1" applyAlignment="1" applyProtection="1">
      <alignment/>
      <protection/>
    </xf>
    <xf numFmtId="10" fontId="0" fillId="0" borderId="84" xfId="0" applyNumberFormat="1" applyFill="1" applyBorder="1" applyAlignment="1" applyProtection="1">
      <alignment/>
      <protection/>
    </xf>
    <xf numFmtId="10" fontId="0" fillId="0" borderId="86" xfId="0" applyNumberFormat="1" applyBorder="1" applyAlignment="1" applyProtection="1">
      <alignment/>
      <protection/>
    </xf>
    <xf numFmtId="1" fontId="5" fillId="0" borderId="0" xfId="0" applyNumberFormat="1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4" fontId="0" fillId="34" borderId="35" xfId="0" applyNumberFormat="1" applyFill="1" applyBorder="1" applyAlignment="1" applyProtection="1">
      <alignment/>
      <protection/>
    </xf>
    <xf numFmtId="4" fontId="0" fillId="34" borderId="79" xfId="0" applyNumberFormat="1" applyFill="1" applyBorder="1" applyAlignment="1" applyProtection="1">
      <alignment/>
      <protection/>
    </xf>
    <xf numFmtId="4" fontId="0" fillId="33" borderId="33" xfId="0" applyNumberFormat="1" applyFont="1" applyFill="1" applyBorder="1" applyAlignment="1" applyProtection="1">
      <alignment/>
      <protection/>
    </xf>
    <xf numFmtId="4" fontId="2" fillId="33" borderId="33" xfId="0" applyNumberFormat="1" applyFont="1" applyFill="1" applyBorder="1" applyAlignment="1" applyProtection="1">
      <alignment/>
      <protection/>
    </xf>
    <xf numFmtId="4" fontId="3" fillId="33" borderId="33" xfId="0" applyNumberFormat="1" applyFont="1" applyFill="1" applyBorder="1" applyAlignment="1" applyProtection="1">
      <alignment/>
      <protection/>
    </xf>
    <xf numFmtId="4" fontId="2" fillId="33" borderId="33" xfId="0" applyNumberFormat="1" applyFont="1" applyFill="1" applyBorder="1" applyAlignment="1" applyProtection="1">
      <alignment/>
      <protection/>
    </xf>
    <xf numFmtId="4" fontId="5" fillId="33" borderId="41" xfId="0" applyNumberFormat="1" applyFont="1" applyFill="1" applyBorder="1" applyAlignment="1" applyProtection="1">
      <alignment horizontal="right"/>
      <protection/>
    </xf>
    <xf numFmtId="2" fontId="8" fillId="0" borderId="46" xfId="0" applyNumberFormat="1" applyFont="1" applyBorder="1" applyAlignment="1" applyProtection="1">
      <alignment horizontal="center"/>
      <protection/>
    </xf>
    <xf numFmtId="2" fontId="0" fillId="0" borderId="47" xfId="0" applyNumberFormat="1" applyBorder="1" applyAlignment="1" applyProtection="1">
      <alignment horizontal="center"/>
      <protection/>
    </xf>
    <xf numFmtId="2" fontId="13" fillId="0" borderId="46" xfId="0" applyNumberFormat="1" applyFont="1" applyBorder="1" applyAlignment="1" applyProtection="1">
      <alignment horizontal="left"/>
      <protection/>
    </xf>
    <xf numFmtId="1" fontId="0" fillId="0" borderId="47" xfId="0" applyNumberFormat="1" applyBorder="1" applyAlignment="1" applyProtection="1">
      <alignment/>
      <protection locked="0"/>
    </xf>
    <xf numFmtId="3" fontId="0" fillId="0" borderId="38" xfId="0" applyNumberFormat="1" applyFill="1" applyBorder="1" applyAlignment="1" applyProtection="1">
      <alignment/>
      <protection/>
    </xf>
    <xf numFmtId="3" fontId="0" fillId="0" borderId="35" xfId="0" applyNumberFormat="1" applyFill="1" applyBorder="1" applyAlignment="1" applyProtection="1">
      <alignment/>
      <protection/>
    </xf>
    <xf numFmtId="3" fontId="0" fillId="0" borderId="36" xfId="0" applyNumberFormat="1" applyFill="1" applyBorder="1" applyAlignment="1" applyProtection="1">
      <alignment/>
      <protection/>
    </xf>
    <xf numFmtId="3" fontId="0" fillId="0" borderId="39" xfId="0" applyNumberFormat="1" applyFill="1" applyBorder="1" applyAlignment="1" applyProtection="1">
      <alignment/>
      <protection/>
    </xf>
    <xf numFmtId="3" fontId="0" fillId="0" borderId="40" xfId="0" applyNumberFormat="1" applyFill="1" applyBorder="1" applyAlignment="1" applyProtection="1">
      <alignment/>
      <protection/>
    </xf>
    <xf numFmtId="2" fontId="0" fillId="0" borderId="47" xfId="0" applyNumberFormat="1" applyFont="1" applyBorder="1" applyAlignment="1" applyProtection="1">
      <alignment/>
      <protection/>
    </xf>
    <xf numFmtId="3" fontId="2" fillId="0" borderId="39" xfId="0" applyNumberFormat="1" applyFont="1" applyBorder="1" applyAlignment="1" applyProtection="1">
      <alignment/>
      <protection/>
    </xf>
    <xf numFmtId="3" fontId="0" fillId="0" borderId="35" xfId="0" applyNumberFormat="1" applyBorder="1" applyAlignment="1" applyProtection="1">
      <alignment/>
      <protection/>
    </xf>
    <xf numFmtId="3" fontId="0" fillId="0" borderId="36" xfId="0" applyNumberFormat="1" applyBorder="1" applyAlignment="1" applyProtection="1">
      <alignment/>
      <protection/>
    </xf>
    <xf numFmtId="3" fontId="0" fillId="34" borderId="36" xfId="0" applyNumberFormat="1" applyFill="1" applyBorder="1" applyAlignment="1" applyProtection="1">
      <alignment/>
      <protection locked="0"/>
    </xf>
    <xf numFmtId="3" fontId="2" fillId="0" borderId="58" xfId="0" applyNumberFormat="1" applyFont="1" applyBorder="1" applyAlignment="1" applyProtection="1">
      <alignment/>
      <protection/>
    </xf>
    <xf numFmtId="3" fontId="2" fillId="0" borderId="59" xfId="0" applyNumberFormat="1" applyFont="1" applyBorder="1" applyAlignment="1" applyProtection="1">
      <alignment/>
      <protection/>
    </xf>
    <xf numFmtId="3" fontId="2" fillId="0" borderId="60" xfId="0" applyNumberFormat="1" applyFont="1" applyBorder="1" applyAlignment="1" applyProtection="1">
      <alignment/>
      <protection/>
    </xf>
    <xf numFmtId="3" fontId="2" fillId="0" borderId="61" xfId="0" applyNumberFormat="1" applyFont="1" applyFill="1" applyBorder="1" applyAlignment="1" applyProtection="1">
      <alignment/>
      <protection/>
    </xf>
    <xf numFmtId="3" fontId="0" fillId="34" borderId="35" xfId="0" applyNumberFormat="1" applyFill="1" applyBorder="1" applyAlignment="1" applyProtection="1">
      <alignment/>
      <protection locked="0"/>
    </xf>
    <xf numFmtId="3" fontId="0" fillId="0" borderId="63" xfId="0" applyNumberFormat="1" applyBorder="1" applyAlignment="1" applyProtection="1">
      <alignment/>
      <protection/>
    </xf>
    <xf numFmtId="3" fontId="0" fillId="0" borderId="64" xfId="0" applyNumberFormat="1" applyBorder="1" applyAlignment="1" applyProtection="1">
      <alignment/>
      <protection/>
    </xf>
    <xf numFmtId="3" fontId="0" fillId="0" borderId="58" xfId="0" applyNumberFormat="1" applyBorder="1" applyAlignment="1" applyProtection="1">
      <alignment/>
      <protection/>
    </xf>
    <xf numFmtId="3" fontId="0" fillId="0" borderId="87" xfId="0" applyNumberFormat="1" applyBorder="1" applyAlignment="1" applyProtection="1">
      <alignment/>
      <protection/>
    </xf>
    <xf numFmtId="3" fontId="0" fillId="0" borderId="38" xfId="0" applyNumberFormat="1" applyBorder="1" applyAlignment="1" applyProtection="1">
      <alignment/>
      <protection/>
    </xf>
    <xf numFmtId="3" fontId="0" fillId="34" borderId="36" xfId="0" applyNumberFormat="1" applyFill="1" applyBorder="1" applyAlignment="1" applyProtection="1">
      <alignment/>
      <protection/>
    </xf>
    <xf numFmtId="3" fontId="0" fillId="0" borderId="87" xfId="0" applyNumberFormat="1" applyFill="1" applyBorder="1" applyAlignment="1" applyProtection="1">
      <alignment/>
      <protection/>
    </xf>
    <xf numFmtId="3" fontId="0" fillId="0" borderId="78" xfId="0" applyNumberFormat="1" applyBorder="1" applyAlignment="1" applyProtection="1">
      <alignment/>
      <protection/>
    </xf>
    <xf numFmtId="3" fontId="0" fillId="34" borderId="79" xfId="0" applyNumberFormat="1" applyFill="1" applyBorder="1" applyAlignment="1" applyProtection="1">
      <alignment/>
      <protection locked="0"/>
    </xf>
    <xf numFmtId="4" fontId="5" fillId="0" borderId="0" xfId="0" applyNumberFormat="1" applyFont="1" applyAlignment="1" applyProtection="1">
      <alignment horizontal="center"/>
      <protection/>
    </xf>
    <xf numFmtId="3" fontId="5" fillId="0" borderId="41" xfId="0" applyNumberFormat="1" applyFont="1" applyBorder="1" applyAlignment="1" applyProtection="1">
      <alignment/>
      <protection/>
    </xf>
    <xf numFmtId="3" fontId="3" fillId="0" borderId="33" xfId="0" applyNumberFormat="1" applyFont="1" applyFill="1" applyBorder="1" applyAlignment="1" applyProtection="1">
      <alignment/>
      <protection/>
    </xf>
    <xf numFmtId="3" fontId="2" fillId="0" borderId="33" xfId="0" applyNumberFormat="1" applyFont="1" applyFill="1" applyBorder="1" applyAlignment="1" applyProtection="1">
      <alignment/>
      <protection/>
    </xf>
    <xf numFmtId="3" fontId="0" fillId="33" borderId="33" xfId="0" applyNumberFormat="1" applyFont="1" applyFill="1" applyBorder="1" applyAlignment="1" applyProtection="1">
      <alignment/>
      <protection locked="0"/>
    </xf>
    <xf numFmtId="3" fontId="2" fillId="33" borderId="33" xfId="0" applyNumberFormat="1" applyFont="1" applyFill="1" applyBorder="1" applyAlignment="1" applyProtection="1">
      <alignment/>
      <protection locked="0"/>
    </xf>
    <xf numFmtId="3" fontId="0" fillId="33" borderId="33" xfId="0" applyNumberFormat="1" applyFont="1" applyFill="1" applyBorder="1" applyAlignment="1" applyProtection="1">
      <alignment/>
      <protection locked="0"/>
    </xf>
    <xf numFmtId="3" fontId="0" fillId="0" borderId="33" xfId="0" applyNumberFormat="1" applyFont="1" applyFill="1" applyBorder="1" applyAlignment="1" applyProtection="1">
      <alignment/>
      <protection/>
    </xf>
    <xf numFmtId="3" fontId="3" fillId="0" borderId="33" xfId="0" applyNumberFormat="1" applyFont="1" applyFill="1" applyBorder="1" applyAlignment="1" applyProtection="1">
      <alignment/>
      <protection/>
    </xf>
    <xf numFmtId="3" fontId="3" fillId="33" borderId="33" xfId="0" applyNumberFormat="1" applyFont="1" applyFill="1" applyBorder="1" applyAlignment="1" applyProtection="1">
      <alignment/>
      <protection locked="0"/>
    </xf>
    <xf numFmtId="3" fontId="5" fillId="0" borderId="41" xfId="0" applyNumberFormat="1" applyFont="1" applyFill="1" applyBorder="1" applyAlignment="1" applyProtection="1">
      <alignment/>
      <protection/>
    </xf>
    <xf numFmtId="3" fontId="3" fillId="0" borderId="42" xfId="0" applyNumberFormat="1" applyFont="1" applyFill="1" applyBorder="1" applyAlignment="1" applyProtection="1">
      <alignment/>
      <protection/>
    </xf>
    <xf numFmtId="3" fontId="0" fillId="0" borderId="33" xfId="0" applyNumberFormat="1" applyFont="1" applyFill="1" applyBorder="1" applyAlignment="1" applyProtection="1">
      <alignment/>
      <protection/>
    </xf>
    <xf numFmtId="3" fontId="2" fillId="33" borderId="33" xfId="0" applyNumberFormat="1" applyFont="1" applyFill="1" applyBorder="1" applyAlignment="1" applyProtection="1">
      <alignment/>
      <protection locked="0"/>
    </xf>
    <xf numFmtId="3" fontId="0" fillId="33" borderId="33" xfId="0" applyNumberFormat="1" applyFont="1" applyFill="1" applyBorder="1" applyAlignment="1" applyProtection="1">
      <alignment/>
      <protection/>
    </xf>
    <xf numFmtId="3" fontId="5" fillId="0" borderId="41" xfId="0" applyNumberFormat="1" applyFont="1" applyFill="1" applyBorder="1" applyAlignment="1" applyProtection="1">
      <alignment horizontal="right"/>
      <protection/>
    </xf>
    <xf numFmtId="3" fontId="5" fillId="33" borderId="41" xfId="0" applyNumberFormat="1" applyFont="1" applyFill="1" applyBorder="1" applyAlignment="1" applyProtection="1">
      <alignment horizontal="right"/>
      <protection locked="0"/>
    </xf>
    <xf numFmtId="3" fontId="5" fillId="0" borderId="0" xfId="0" applyNumberFormat="1" applyFont="1" applyFill="1" applyBorder="1" applyAlignment="1" applyProtection="1">
      <alignment horizontal="right"/>
      <protection/>
    </xf>
    <xf numFmtId="3" fontId="2" fillId="0" borderId="29" xfId="0" applyNumberFormat="1" applyFont="1" applyBorder="1" applyAlignment="1" applyProtection="1">
      <alignment horizontal="center"/>
      <protection/>
    </xf>
    <xf numFmtId="3" fontId="0" fillId="0" borderId="0" xfId="0" applyNumberFormat="1" applyAlignment="1" applyProtection="1">
      <alignment/>
      <protection/>
    </xf>
    <xf numFmtId="3" fontId="0" fillId="0" borderId="37" xfId="0" applyNumberFormat="1" applyFill="1" applyBorder="1" applyAlignment="1" applyProtection="1">
      <alignment/>
      <protection/>
    </xf>
    <xf numFmtId="3" fontId="0" fillId="0" borderId="40" xfId="0" applyNumberFormat="1" applyFill="1" applyBorder="1" applyAlignment="1" applyProtection="1">
      <alignment horizontal="center"/>
      <protection/>
    </xf>
    <xf numFmtId="3" fontId="0" fillId="34" borderId="35" xfId="0" applyNumberFormat="1" applyFill="1" applyBorder="1" applyAlignment="1" applyProtection="1">
      <alignment/>
      <protection/>
    </xf>
    <xf numFmtId="3" fontId="0" fillId="34" borderId="79" xfId="0" applyNumberFormat="1" applyFill="1" applyBorder="1" applyAlignment="1" applyProtection="1">
      <alignment/>
      <protection/>
    </xf>
    <xf numFmtId="3" fontId="0" fillId="0" borderId="0" xfId="0" applyNumberFormat="1" applyFill="1" applyBorder="1" applyAlignment="1" applyProtection="1">
      <alignment/>
      <protection/>
    </xf>
    <xf numFmtId="3" fontId="2" fillId="0" borderId="0" xfId="0" applyNumberFormat="1" applyFont="1" applyBorder="1" applyAlignment="1" applyProtection="1">
      <alignment horizontal="center"/>
      <protection/>
    </xf>
    <xf numFmtId="3" fontId="2" fillId="0" borderId="37" xfId="0" applyNumberFormat="1" applyFont="1" applyBorder="1" applyAlignment="1" applyProtection="1">
      <alignment horizontal="center"/>
      <protection/>
    </xf>
    <xf numFmtId="3" fontId="0" fillId="0" borderId="38" xfId="0" applyNumberFormat="1" applyFont="1" applyBorder="1" applyAlignment="1" applyProtection="1">
      <alignment horizontal="center"/>
      <protection/>
    </xf>
    <xf numFmtId="3" fontId="0" fillId="0" borderId="40" xfId="0" applyNumberFormat="1" applyBorder="1" applyAlignment="1" applyProtection="1">
      <alignment/>
      <protection/>
    </xf>
    <xf numFmtId="3" fontId="0" fillId="0" borderId="37" xfId="0" applyNumberFormat="1" applyBorder="1" applyAlignment="1" applyProtection="1">
      <alignment/>
      <protection/>
    </xf>
    <xf numFmtId="3" fontId="0" fillId="0" borderId="33" xfId="0" applyNumberFormat="1" applyBorder="1" applyAlignment="1" applyProtection="1">
      <alignment/>
      <protection/>
    </xf>
    <xf numFmtId="3" fontId="0" fillId="0" borderId="63" xfId="0" applyNumberFormat="1" applyFill="1" applyBorder="1" applyAlignment="1" applyProtection="1">
      <alignment/>
      <protection/>
    </xf>
    <xf numFmtId="3" fontId="2" fillId="0" borderId="63" xfId="0" applyNumberFormat="1" applyFont="1" applyFill="1" applyBorder="1" applyAlignment="1" applyProtection="1">
      <alignment/>
      <protection/>
    </xf>
    <xf numFmtId="3" fontId="0" fillId="0" borderId="79" xfId="0" applyNumberFormat="1" applyBorder="1" applyAlignment="1" applyProtection="1">
      <alignment/>
      <protection/>
    </xf>
    <xf numFmtId="3" fontId="2" fillId="0" borderId="22" xfId="0" applyNumberFormat="1" applyFont="1" applyFill="1" applyBorder="1" applyAlignment="1" applyProtection="1">
      <alignment/>
      <protection/>
    </xf>
    <xf numFmtId="3" fontId="0" fillId="0" borderId="80" xfId="0" applyNumberFormat="1" applyBorder="1" applyAlignment="1" applyProtection="1">
      <alignment/>
      <protection/>
    </xf>
    <xf numFmtId="3" fontId="0" fillId="0" borderId="81" xfId="0" applyNumberFormat="1" applyBorder="1" applyAlignment="1" applyProtection="1">
      <alignment horizontal="center"/>
      <protection/>
    </xf>
    <xf numFmtId="3" fontId="0" fillId="0" borderId="82" xfId="0" applyNumberFormat="1" applyBorder="1" applyAlignment="1" applyProtection="1">
      <alignment/>
      <protection/>
    </xf>
    <xf numFmtId="3" fontId="0" fillId="0" borderId="81" xfId="0" applyNumberFormat="1" applyBorder="1" applyAlignment="1" applyProtection="1">
      <alignment/>
      <protection/>
    </xf>
    <xf numFmtId="3" fontId="0" fillId="0" borderId="83" xfId="0" applyNumberFormat="1" applyBorder="1" applyAlignment="1" applyProtection="1">
      <alignment/>
      <protection/>
    </xf>
    <xf numFmtId="3" fontId="0" fillId="0" borderId="84" xfId="0" applyNumberFormat="1" applyBorder="1" applyAlignment="1" applyProtection="1">
      <alignment/>
      <protection/>
    </xf>
    <xf numFmtId="3" fontId="0" fillId="0" borderId="85" xfId="0" applyNumberFormat="1" applyBorder="1" applyAlignment="1" applyProtection="1">
      <alignment/>
      <protection/>
    </xf>
    <xf numFmtId="3" fontId="0" fillId="0" borderId="56" xfId="0" applyNumberFormat="1" applyBorder="1" applyAlignment="1" applyProtection="1">
      <alignment/>
      <protection/>
    </xf>
    <xf numFmtId="3" fontId="0" fillId="0" borderId="83" xfId="0" applyNumberFormat="1" applyFill="1" applyBorder="1" applyAlignment="1" applyProtection="1">
      <alignment/>
      <protection/>
    </xf>
    <xf numFmtId="3" fontId="0" fillId="0" borderId="84" xfId="0" applyNumberFormat="1" applyFill="1" applyBorder="1" applyAlignment="1" applyProtection="1">
      <alignment/>
      <protection/>
    </xf>
    <xf numFmtId="3" fontId="0" fillId="0" borderId="86" xfId="0" applyNumberFormat="1" applyBorder="1" applyAlignment="1" applyProtection="1">
      <alignment/>
      <protection/>
    </xf>
    <xf numFmtId="3" fontId="0" fillId="0" borderId="0" xfId="0" applyNumberFormat="1" applyBorder="1" applyAlignment="1" applyProtection="1">
      <alignment/>
      <protection/>
    </xf>
    <xf numFmtId="3" fontId="0" fillId="0" borderId="0" xfId="0" applyNumberFormat="1" applyBorder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3" fontId="0" fillId="0" borderId="0" xfId="0" applyNumberFormat="1" applyAlignment="1" applyProtection="1">
      <alignment horizontal="right"/>
      <protection/>
    </xf>
    <xf numFmtId="3" fontId="2" fillId="0" borderId="31" xfId="0" applyNumberFormat="1" applyFont="1" applyBorder="1" applyAlignment="1" applyProtection="1">
      <alignment horizontal="center"/>
      <protection/>
    </xf>
    <xf numFmtId="3" fontId="2" fillId="0" borderId="32" xfId="0" applyNumberFormat="1" applyFont="1" applyBorder="1" applyAlignment="1" applyProtection="1">
      <alignment horizontal="center"/>
      <protection/>
    </xf>
    <xf numFmtId="3" fontId="0" fillId="33" borderId="33" xfId="0" applyNumberFormat="1" applyFont="1" applyFill="1" applyBorder="1" applyAlignment="1" applyProtection="1">
      <alignment/>
      <protection/>
    </xf>
    <xf numFmtId="3" fontId="2" fillId="33" borderId="33" xfId="0" applyNumberFormat="1" applyFont="1" applyFill="1" applyBorder="1" applyAlignment="1" applyProtection="1">
      <alignment/>
      <protection/>
    </xf>
    <xf numFmtId="3" fontId="3" fillId="33" borderId="33" xfId="0" applyNumberFormat="1" applyFont="1" applyFill="1" applyBorder="1" applyAlignment="1" applyProtection="1">
      <alignment/>
      <protection/>
    </xf>
    <xf numFmtId="3" fontId="2" fillId="33" borderId="33" xfId="0" applyNumberFormat="1" applyFont="1" applyFill="1" applyBorder="1" applyAlignment="1" applyProtection="1">
      <alignment/>
      <protection/>
    </xf>
    <xf numFmtId="3" fontId="5" fillId="33" borderId="41" xfId="0" applyNumberFormat="1" applyFont="1" applyFill="1" applyBorder="1" applyAlignment="1" applyProtection="1">
      <alignment horizontal="right"/>
      <protection/>
    </xf>
    <xf numFmtId="3" fontId="2" fillId="0" borderId="38" xfId="0" applyNumberFormat="1" applyFont="1" applyBorder="1" applyAlignment="1" applyProtection="1">
      <alignment horizontal="center"/>
      <protection/>
    </xf>
    <xf numFmtId="3" fontId="4" fillId="0" borderId="0" xfId="0" applyNumberFormat="1" applyFont="1" applyBorder="1" applyAlignment="1" applyProtection="1">
      <alignment horizontal="center"/>
      <protection/>
    </xf>
    <xf numFmtId="3" fontId="0" fillId="0" borderId="0" xfId="0" applyNumberFormat="1" applyFill="1" applyAlignment="1" applyProtection="1">
      <alignment/>
      <protection/>
    </xf>
    <xf numFmtId="3" fontId="0" fillId="0" borderId="0" xfId="0" applyNumberFormat="1" applyAlignment="1" applyProtection="1">
      <alignment horizontal="center"/>
      <protection/>
    </xf>
    <xf numFmtId="3" fontId="2" fillId="0" borderId="29" xfId="0" applyNumberFormat="1" applyFont="1" applyBorder="1" applyAlignment="1" applyProtection="1">
      <alignment horizontal="center"/>
      <protection/>
    </xf>
    <xf numFmtId="3" fontId="2" fillId="0" borderId="0" xfId="0" applyNumberFormat="1" applyFont="1" applyAlignment="1" applyProtection="1">
      <alignment horizontal="center"/>
      <protection/>
    </xf>
    <xf numFmtId="3" fontId="2" fillId="0" borderId="38" xfId="0" applyNumberFormat="1" applyFont="1" applyFill="1" applyBorder="1" applyAlignment="1" applyProtection="1">
      <alignment horizontal="center"/>
      <protection/>
    </xf>
    <xf numFmtId="3" fontId="2" fillId="0" borderId="40" xfId="0" applyNumberFormat="1" applyFont="1" applyFill="1" applyBorder="1" applyAlignment="1" applyProtection="1">
      <alignment horizontal="center"/>
      <protection/>
    </xf>
    <xf numFmtId="49" fontId="0" fillId="33" borderId="0" xfId="0" applyNumberFormat="1" applyFill="1" applyAlignment="1" applyProtection="1">
      <alignment/>
      <protection locked="0"/>
    </xf>
    <xf numFmtId="14" fontId="0" fillId="33" borderId="0" xfId="0" applyNumberFormat="1" applyFill="1" applyBorder="1" applyAlignment="1" applyProtection="1">
      <alignment horizontal="left"/>
      <protection locked="0"/>
    </xf>
    <xf numFmtId="0" fontId="0" fillId="33" borderId="0" xfId="0" applyNumberFormat="1" applyFill="1" applyAlignment="1" applyProtection="1">
      <alignment horizontal="left"/>
      <protection locked="0"/>
    </xf>
    <xf numFmtId="1" fontId="0" fillId="33" borderId="0" xfId="0" applyNumberFormat="1" applyFill="1" applyBorder="1" applyAlignment="1" applyProtection="1">
      <alignment horizontal="left"/>
      <protection locked="0"/>
    </xf>
    <xf numFmtId="0" fontId="0" fillId="33" borderId="0" xfId="0" applyFill="1" applyAlignment="1" applyProtection="1">
      <alignment horizontal="left"/>
      <protection locked="0"/>
    </xf>
    <xf numFmtId="2" fontId="8" fillId="0" borderId="46" xfId="0" applyNumberFormat="1" applyFont="1" applyBorder="1" applyAlignment="1" applyProtection="1">
      <alignment horizontal="center"/>
      <protection/>
    </xf>
    <xf numFmtId="2" fontId="0" fillId="0" borderId="47" xfId="0" applyNumberFormat="1" applyBorder="1" applyAlignment="1" applyProtection="1">
      <alignment horizontal="center"/>
      <protection/>
    </xf>
    <xf numFmtId="0" fontId="0" fillId="0" borderId="47" xfId="0" applyBorder="1" applyAlignment="1" applyProtection="1">
      <alignment horizontal="center"/>
      <protection/>
    </xf>
    <xf numFmtId="4" fontId="8" fillId="0" borderId="46" xfId="0" applyNumberFormat="1" applyFont="1" applyBorder="1" applyAlignment="1" applyProtection="1">
      <alignment horizontal="center"/>
      <protection/>
    </xf>
    <xf numFmtId="4" fontId="8" fillId="0" borderId="47" xfId="0" applyNumberFormat="1" applyFont="1" applyBorder="1" applyAlignment="1" applyProtection="1">
      <alignment horizontal="center"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2" fontId="0" fillId="0" borderId="0" xfId="0" applyNumberFormat="1" applyAlignment="1" applyProtection="1">
      <alignment horizontal="left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6"/>
  <sheetViews>
    <sheetView zoomScale="80" zoomScaleNormal="80" zoomScalePageLayoutView="0" workbookViewId="0" topLeftCell="A142">
      <selection activeCell="E94" sqref="E94"/>
    </sheetView>
  </sheetViews>
  <sheetFormatPr defaultColWidth="9.00390625" defaultRowHeight="12.75"/>
  <cols>
    <col min="1" max="1" width="4.75390625" style="49" customWidth="1"/>
    <col min="2" max="2" width="9.125" style="57" customWidth="1"/>
    <col min="3" max="3" width="9.25390625" style="49" customWidth="1"/>
    <col min="4" max="4" width="70.75390625" style="48" customWidth="1"/>
    <col min="5" max="5" width="20.25390625" style="50" customWidth="1"/>
    <col min="6" max="6" width="16.125" style="48" customWidth="1"/>
    <col min="7" max="7" width="12.75390625" style="48" customWidth="1"/>
    <col min="8" max="16384" width="9.125" style="48" customWidth="1"/>
  </cols>
  <sheetData>
    <row r="1" spans="1:5" ht="23.25" customHeight="1" thickBot="1" thickTop="1">
      <c r="A1" s="18" t="s">
        <v>0</v>
      </c>
      <c r="B1" s="55"/>
      <c r="C1" s="19"/>
      <c r="D1" s="2"/>
      <c r="E1" s="76" t="s">
        <v>391</v>
      </c>
    </row>
    <row r="2" spans="1:5" ht="21.75" customHeight="1" thickTop="1">
      <c r="A2" s="18"/>
      <c r="B2" s="55"/>
      <c r="C2" s="19"/>
      <c r="D2" s="2"/>
      <c r="E2" s="46"/>
    </row>
    <row r="3" spans="1:5" ht="18">
      <c r="A3" s="3" t="s">
        <v>392</v>
      </c>
      <c r="B3" s="3"/>
      <c r="C3" s="19"/>
      <c r="D3" s="3"/>
      <c r="E3" s="1"/>
    </row>
    <row r="4" spans="1:5" ht="18" customHeight="1">
      <c r="A4" s="19"/>
      <c r="B4" s="55"/>
      <c r="C4" s="19"/>
      <c r="D4" s="2"/>
      <c r="E4" s="1"/>
    </row>
    <row r="5" spans="1:4" ht="15.75">
      <c r="A5" s="233" t="s">
        <v>386</v>
      </c>
      <c r="B5" s="234"/>
      <c r="C5" s="336" t="s">
        <v>406</v>
      </c>
      <c r="D5" s="336"/>
    </row>
    <row r="6" spans="1:5" ht="24.75" customHeight="1" thickBot="1">
      <c r="A6" s="19"/>
      <c r="B6" s="55"/>
      <c r="C6" s="19"/>
      <c r="D6" s="2"/>
      <c r="E6" s="271" t="s">
        <v>397</v>
      </c>
    </row>
    <row r="7" spans="1:5" ht="15">
      <c r="A7" s="20"/>
      <c r="B7" s="53" t="s">
        <v>132</v>
      </c>
      <c r="C7" s="37" t="s">
        <v>134</v>
      </c>
      <c r="D7" s="4" t="s">
        <v>2</v>
      </c>
      <c r="E7" s="86" t="s">
        <v>120</v>
      </c>
    </row>
    <row r="8" spans="1:5" ht="15.75" customHeight="1" thickBot="1">
      <c r="A8" s="21" t="s">
        <v>131</v>
      </c>
      <c r="B8" s="5" t="s">
        <v>133</v>
      </c>
      <c r="C8" s="38" t="s">
        <v>135</v>
      </c>
      <c r="D8" s="6"/>
      <c r="E8" s="87" t="s">
        <v>393</v>
      </c>
    </row>
    <row r="9" spans="1:5" ht="15.75" customHeight="1" thickBot="1">
      <c r="A9" s="22">
        <v>1</v>
      </c>
      <c r="B9" s="61" t="s">
        <v>137</v>
      </c>
      <c r="C9" s="39">
        <v>5</v>
      </c>
      <c r="D9" s="7" t="s">
        <v>136</v>
      </c>
      <c r="E9" s="272">
        <f>SUM(E10,E24,E43,E62,E66,E86,E99,E101)</f>
        <v>127008983</v>
      </c>
    </row>
    <row r="10" spans="1:5" ht="15.75" customHeight="1">
      <c r="A10" s="78">
        <v>2</v>
      </c>
      <c r="B10" s="62" t="s">
        <v>138</v>
      </c>
      <c r="C10" s="40">
        <v>50</v>
      </c>
      <c r="D10" s="8" t="s">
        <v>4</v>
      </c>
      <c r="E10" s="273">
        <f>SUM(E23,E19,E18,E11)</f>
        <v>24250579</v>
      </c>
    </row>
    <row r="11" spans="1:5" ht="15.75" customHeight="1">
      <c r="A11" s="79">
        <v>3</v>
      </c>
      <c r="B11" s="63" t="s">
        <v>139</v>
      </c>
      <c r="C11" s="41">
        <v>501</v>
      </c>
      <c r="D11" s="9" t="s">
        <v>5</v>
      </c>
      <c r="E11" s="274">
        <f>SUM(E12:E17)</f>
        <v>19661667</v>
      </c>
    </row>
    <row r="12" spans="1:5" ht="15.75" customHeight="1">
      <c r="A12" s="79">
        <v>4</v>
      </c>
      <c r="B12" s="63"/>
      <c r="C12" s="42">
        <v>5011</v>
      </c>
      <c r="D12" s="10" t="s">
        <v>166</v>
      </c>
      <c r="E12" s="275">
        <v>282019</v>
      </c>
    </row>
    <row r="13" spans="1:5" ht="15.75" customHeight="1">
      <c r="A13" s="79">
        <v>5</v>
      </c>
      <c r="B13" s="63"/>
      <c r="C13" s="42">
        <v>5012</v>
      </c>
      <c r="D13" s="10" t="s">
        <v>6</v>
      </c>
      <c r="E13" s="275">
        <v>463525</v>
      </c>
    </row>
    <row r="14" spans="1:5" ht="15.75" customHeight="1">
      <c r="A14" s="79">
        <v>6</v>
      </c>
      <c r="B14" s="63"/>
      <c r="C14" s="42">
        <v>5013</v>
      </c>
      <c r="D14" s="10" t="s">
        <v>122</v>
      </c>
      <c r="E14" s="275">
        <v>16352165</v>
      </c>
    </row>
    <row r="15" spans="1:5" ht="15.75" customHeight="1">
      <c r="A15" s="79">
        <v>7</v>
      </c>
      <c r="B15" s="63"/>
      <c r="C15" s="42">
        <v>5014</v>
      </c>
      <c r="D15" s="10" t="s">
        <v>271</v>
      </c>
      <c r="E15" s="275">
        <v>2368159</v>
      </c>
    </row>
    <row r="16" spans="1:5" ht="15.75" customHeight="1">
      <c r="A16" s="79">
        <v>8</v>
      </c>
      <c r="B16" s="63"/>
      <c r="C16" s="42">
        <v>5015</v>
      </c>
      <c r="D16" s="10" t="s">
        <v>7</v>
      </c>
      <c r="E16" s="275">
        <v>193009</v>
      </c>
    </row>
    <row r="17" spans="1:5" ht="15.75" customHeight="1">
      <c r="A17" s="79">
        <v>9</v>
      </c>
      <c r="B17" s="63"/>
      <c r="C17" s="42">
        <v>5018</v>
      </c>
      <c r="D17" s="10" t="s">
        <v>8</v>
      </c>
      <c r="E17" s="275">
        <v>2790</v>
      </c>
    </row>
    <row r="18" spans="1:5" ht="15.75" customHeight="1">
      <c r="A18" s="79">
        <v>10</v>
      </c>
      <c r="B18" s="63" t="s">
        <v>140</v>
      </c>
      <c r="C18" s="41">
        <v>502</v>
      </c>
      <c r="D18" s="9" t="s">
        <v>9</v>
      </c>
      <c r="E18" s="276">
        <v>3328747</v>
      </c>
    </row>
    <row r="19" spans="1:5" ht="15.75" customHeight="1">
      <c r="A19" s="79">
        <v>11</v>
      </c>
      <c r="B19" s="63" t="s">
        <v>141</v>
      </c>
      <c r="C19" s="41">
        <v>503</v>
      </c>
      <c r="D19" s="9" t="s">
        <v>10</v>
      </c>
      <c r="E19" s="274">
        <f>SUM(E20:E22)</f>
        <v>1260165</v>
      </c>
    </row>
    <row r="20" spans="1:5" ht="15.75" customHeight="1">
      <c r="A20" s="79">
        <v>12</v>
      </c>
      <c r="B20" s="63"/>
      <c r="C20" s="54">
        <v>5031</v>
      </c>
      <c r="D20" s="10" t="s">
        <v>167</v>
      </c>
      <c r="E20" s="275">
        <v>220039</v>
      </c>
    </row>
    <row r="21" spans="1:5" ht="15.75" customHeight="1">
      <c r="A21" s="79">
        <v>13</v>
      </c>
      <c r="B21" s="63"/>
      <c r="C21" s="54">
        <v>5032</v>
      </c>
      <c r="D21" s="10" t="s">
        <v>11</v>
      </c>
      <c r="E21" s="275">
        <v>83863</v>
      </c>
    </row>
    <row r="22" spans="1:5" ht="15.75" customHeight="1">
      <c r="A22" s="79">
        <v>14</v>
      </c>
      <c r="B22" s="63"/>
      <c r="C22" s="54">
        <v>5033</v>
      </c>
      <c r="D22" s="10" t="s">
        <v>12</v>
      </c>
      <c r="E22" s="275">
        <v>956263</v>
      </c>
    </row>
    <row r="23" spans="1:5" ht="15.75" customHeight="1">
      <c r="A23" s="79">
        <v>15</v>
      </c>
      <c r="B23" s="63" t="s">
        <v>142</v>
      </c>
      <c r="C23" s="41">
        <v>504</v>
      </c>
      <c r="D23" s="9" t="s">
        <v>13</v>
      </c>
      <c r="E23" s="276">
        <v>0</v>
      </c>
    </row>
    <row r="24" spans="1:5" ht="15.75" customHeight="1">
      <c r="A24" s="79">
        <v>16</v>
      </c>
      <c r="B24" s="63" t="s">
        <v>143</v>
      </c>
      <c r="C24" s="43">
        <v>51</v>
      </c>
      <c r="D24" s="11" t="s">
        <v>14</v>
      </c>
      <c r="E24" s="273">
        <f>SUM(E25,E28,E31,E32,E33)</f>
        <v>19530249</v>
      </c>
    </row>
    <row r="25" spans="1:5" ht="15.75" customHeight="1">
      <c r="A25" s="79">
        <v>17</v>
      </c>
      <c r="B25" s="63" t="s">
        <v>144</v>
      </c>
      <c r="C25" s="41">
        <v>511</v>
      </c>
      <c r="D25" s="9" t="s">
        <v>15</v>
      </c>
      <c r="E25" s="274">
        <f>SUM(E26:E27)</f>
        <v>3055290</v>
      </c>
    </row>
    <row r="26" spans="1:5" ht="15.75" customHeight="1">
      <c r="A26" s="79">
        <v>18</v>
      </c>
      <c r="B26" s="63"/>
      <c r="C26" s="42">
        <v>5111</v>
      </c>
      <c r="D26" s="10" t="s">
        <v>168</v>
      </c>
      <c r="E26" s="275">
        <v>921365</v>
      </c>
    </row>
    <row r="27" spans="1:5" ht="15.75" customHeight="1">
      <c r="A27" s="79">
        <v>19</v>
      </c>
      <c r="B27" s="63"/>
      <c r="C27" s="42">
        <v>5112</v>
      </c>
      <c r="D27" s="10" t="s">
        <v>16</v>
      </c>
      <c r="E27" s="275">
        <v>2133925</v>
      </c>
    </row>
    <row r="28" spans="1:5" ht="15.75" customHeight="1">
      <c r="A28" s="79">
        <v>20</v>
      </c>
      <c r="B28" s="63" t="s">
        <v>145</v>
      </c>
      <c r="C28" s="41">
        <v>512</v>
      </c>
      <c r="D28" s="9" t="s">
        <v>17</v>
      </c>
      <c r="E28" s="274">
        <f>SUM(E29:E30)</f>
        <v>2637984</v>
      </c>
    </row>
    <row r="29" spans="1:5" ht="15.75" customHeight="1">
      <c r="A29" s="79">
        <v>21</v>
      </c>
      <c r="B29" s="63"/>
      <c r="C29" s="54">
        <v>5121</v>
      </c>
      <c r="D29" s="10" t="s">
        <v>169</v>
      </c>
      <c r="E29" s="275">
        <v>177447</v>
      </c>
    </row>
    <row r="30" spans="1:5" ht="15.75" customHeight="1">
      <c r="A30" s="79">
        <v>22</v>
      </c>
      <c r="B30" s="63"/>
      <c r="C30" s="54">
        <v>5122</v>
      </c>
      <c r="D30" s="10" t="s">
        <v>18</v>
      </c>
      <c r="E30" s="275">
        <v>2460537</v>
      </c>
    </row>
    <row r="31" spans="1:5" ht="15.75" customHeight="1">
      <c r="A31" s="79">
        <v>23</v>
      </c>
      <c r="B31" s="63" t="s">
        <v>146</v>
      </c>
      <c r="C31" s="41">
        <v>513</v>
      </c>
      <c r="D31" s="9" t="s">
        <v>19</v>
      </c>
      <c r="E31" s="276">
        <v>133783</v>
      </c>
    </row>
    <row r="32" spans="1:5" ht="15.75" customHeight="1">
      <c r="A32" s="79">
        <v>24</v>
      </c>
      <c r="B32" s="63" t="s">
        <v>281</v>
      </c>
      <c r="C32" s="41">
        <v>514</v>
      </c>
      <c r="D32" s="9" t="s">
        <v>282</v>
      </c>
      <c r="E32" s="276">
        <v>0</v>
      </c>
    </row>
    <row r="33" spans="1:5" ht="15.75" customHeight="1">
      <c r="A33" s="79">
        <v>25</v>
      </c>
      <c r="B33" s="63" t="s">
        <v>283</v>
      </c>
      <c r="C33" s="41">
        <v>518</v>
      </c>
      <c r="D33" s="9" t="s">
        <v>20</v>
      </c>
      <c r="E33" s="274">
        <f>SUM(E34:E42)</f>
        <v>13703192</v>
      </c>
    </row>
    <row r="34" spans="1:5" ht="15.75" customHeight="1">
      <c r="A34" s="79">
        <v>26</v>
      </c>
      <c r="B34" s="63"/>
      <c r="C34" s="54">
        <v>5181</v>
      </c>
      <c r="D34" s="10" t="s">
        <v>170</v>
      </c>
      <c r="E34" s="275">
        <v>704975</v>
      </c>
    </row>
    <row r="35" spans="1:5" ht="15.75" customHeight="1">
      <c r="A35" s="79">
        <v>27</v>
      </c>
      <c r="B35" s="63"/>
      <c r="C35" s="54">
        <v>5182</v>
      </c>
      <c r="D35" s="12" t="s">
        <v>21</v>
      </c>
      <c r="E35" s="277">
        <v>176599</v>
      </c>
    </row>
    <row r="36" spans="1:5" ht="15.75" customHeight="1">
      <c r="A36" s="79">
        <v>28</v>
      </c>
      <c r="B36" s="63"/>
      <c r="C36" s="54">
        <v>5183</v>
      </c>
      <c r="D36" s="12" t="s">
        <v>22</v>
      </c>
      <c r="E36" s="277">
        <v>497085</v>
      </c>
    </row>
    <row r="37" spans="1:5" ht="15.75" customHeight="1">
      <c r="A37" s="79">
        <v>29</v>
      </c>
      <c r="B37" s="63"/>
      <c r="C37" s="54">
        <v>5184</v>
      </c>
      <c r="D37" s="66" t="s">
        <v>147</v>
      </c>
      <c r="E37" s="277">
        <v>29014</v>
      </c>
    </row>
    <row r="38" spans="1:5" ht="15.75" customHeight="1">
      <c r="A38" s="79">
        <v>30</v>
      </c>
      <c r="B38" s="63"/>
      <c r="C38" s="54">
        <v>5185</v>
      </c>
      <c r="D38" s="12" t="s">
        <v>304</v>
      </c>
      <c r="E38" s="277">
        <v>621315</v>
      </c>
    </row>
    <row r="39" spans="1:5" ht="15.75" customHeight="1">
      <c r="A39" s="79">
        <v>31</v>
      </c>
      <c r="B39" s="63"/>
      <c r="C39" s="54">
        <v>5186</v>
      </c>
      <c r="D39" s="10" t="s">
        <v>295</v>
      </c>
      <c r="E39" s="275">
        <v>161469</v>
      </c>
    </row>
    <row r="40" spans="1:5" ht="15.75" customHeight="1">
      <c r="A40" s="79">
        <v>32</v>
      </c>
      <c r="B40" s="63"/>
      <c r="C40" s="54">
        <v>5187</v>
      </c>
      <c r="D40" s="10" t="s">
        <v>299</v>
      </c>
      <c r="E40" s="275">
        <v>389797</v>
      </c>
    </row>
    <row r="41" spans="1:5" ht="15.75" customHeight="1">
      <c r="A41" s="79">
        <v>33</v>
      </c>
      <c r="B41" s="63"/>
      <c r="C41" s="54">
        <v>5188</v>
      </c>
      <c r="D41" s="10" t="s">
        <v>273</v>
      </c>
      <c r="E41" s="275">
        <v>0</v>
      </c>
    </row>
    <row r="42" spans="1:5" ht="15.75" customHeight="1">
      <c r="A42" s="79">
        <v>34</v>
      </c>
      <c r="B42" s="63"/>
      <c r="C42" s="54">
        <v>5189</v>
      </c>
      <c r="D42" s="12" t="s">
        <v>23</v>
      </c>
      <c r="E42" s="277">
        <v>11122938</v>
      </c>
    </row>
    <row r="43" spans="1:5" ht="15.75" customHeight="1">
      <c r="A43" s="79">
        <v>35</v>
      </c>
      <c r="B43" s="63" t="s">
        <v>148</v>
      </c>
      <c r="C43" s="43">
        <v>52</v>
      </c>
      <c r="D43" s="11" t="s">
        <v>24</v>
      </c>
      <c r="E43" s="273">
        <f>SUM(E44,E51,E54,E58,E61)</f>
        <v>64298449</v>
      </c>
    </row>
    <row r="44" spans="1:5" ht="15.75" customHeight="1">
      <c r="A44" s="79">
        <v>36</v>
      </c>
      <c r="B44" s="63" t="s">
        <v>326</v>
      </c>
      <c r="C44" s="41">
        <v>521</v>
      </c>
      <c r="D44" s="13" t="s">
        <v>25</v>
      </c>
      <c r="E44" s="274">
        <f>SUM(E45:E50)</f>
        <v>45927522</v>
      </c>
    </row>
    <row r="45" spans="1:5" ht="15.75" customHeight="1">
      <c r="A45" s="79">
        <v>37</v>
      </c>
      <c r="B45" s="63"/>
      <c r="C45" s="42">
        <v>5211</v>
      </c>
      <c r="D45" s="10" t="s">
        <v>171</v>
      </c>
      <c r="E45" s="275">
        <v>44692394</v>
      </c>
    </row>
    <row r="46" spans="1:5" ht="15.75" customHeight="1">
      <c r="A46" s="79">
        <v>38</v>
      </c>
      <c r="B46" s="63"/>
      <c r="C46" s="42">
        <v>5212</v>
      </c>
      <c r="D46" s="10" t="s">
        <v>26</v>
      </c>
      <c r="E46" s="275">
        <v>806450</v>
      </c>
    </row>
    <row r="47" spans="1:5" ht="15.75" customHeight="1">
      <c r="A47" s="79">
        <v>39</v>
      </c>
      <c r="B47" s="63"/>
      <c r="C47" s="42">
        <v>5213</v>
      </c>
      <c r="D47" s="12" t="s">
        <v>300</v>
      </c>
      <c r="E47" s="277">
        <v>0</v>
      </c>
    </row>
    <row r="48" spans="1:5" ht="15.75" customHeight="1">
      <c r="A48" s="79">
        <v>40</v>
      </c>
      <c r="B48" s="63"/>
      <c r="C48" s="42">
        <v>5214</v>
      </c>
      <c r="D48" s="10" t="s">
        <v>301</v>
      </c>
      <c r="E48" s="275">
        <v>195678</v>
      </c>
    </row>
    <row r="49" spans="1:5" ht="15.75" customHeight="1">
      <c r="A49" s="79">
        <v>41</v>
      </c>
      <c r="B49" s="63"/>
      <c r="C49" s="42">
        <v>5215</v>
      </c>
      <c r="D49" s="10" t="s">
        <v>302</v>
      </c>
      <c r="E49" s="275">
        <v>85000</v>
      </c>
    </row>
    <row r="50" spans="1:5" ht="15.75" customHeight="1">
      <c r="A50" s="79">
        <v>42</v>
      </c>
      <c r="B50" s="63"/>
      <c r="C50" s="42">
        <v>5216</v>
      </c>
      <c r="D50" s="10" t="s">
        <v>352</v>
      </c>
      <c r="E50" s="275">
        <v>148000</v>
      </c>
    </row>
    <row r="51" spans="1:5" ht="15.75" customHeight="1">
      <c r="A51" s="79">
        <v>43</v>
      </c>
      <c r="B51" s="63" t="s">
        <v>327</v>
      </c>
      <c r="C51" s="42">
        <v>523</v>
      </c>
      <c r="D51" s="9" t="s">
        <v>328</v>
      </c>
      <c r="E51" s="274">
        <f>SUM(E52,E53)</f>
        <v>117696</v>
      </c>
    </row>
    <row r="52" spans="1:5" ht="15.75" customHeight="1">
      <c r="A52" s="79">
        <v>44</v>
      </c>
      <c r="B52" s="63"/>
      <c r="C52" s="42">
        <v>5231</v>
      </c>
      <c r="D52" s="10" t="s">
        <v>329</v>
      </c>
      <c r="E52" s="277">
        <v>117696</v>
      </c>
    </row>
    <row r="53" spans="1:5" ht="15.75" customHeight="1">
      <c r="A53" s="79">
        <v>45</v>
      </c>
      <c r="B53" s="63"/>
      <c r="C53" s="42">
        <v>5232</v>
      </c>
      <c r="D53" s="10" t="s">
        <v>330</v>
      </c>
      <c r="E53" s="277">
        <v>0</v>
      </c>
    </row>
    <row r="54" spans="1:5" ht="15.75" customHeight="1">
      <c r="A54" s="79">
        <v>46</v>
      </c>
      <c r="B54" s="63" t="s">
        <v>149</v>
      </c>
      <c r="C54" s="41">
        <v>524</v>
      </c>
      <c r="D54" s="9" t="s">
        <v>27</v>
      </c>
      <c r="E54" s="274">
        <f>SUM(E55:E57)</f>
        <v>15356866</v>
      </c>
    </row>
    <row r="55" spans="1:5" ht="15.75" customHeight="1">
      <c r="A55" s="79">
        <v>47</v>
      </c>
      <c r="B55" s="63"/>
      <c r="C55" s="42">
        <v>5241</v>
      </c>
      <c r="D55" s="12" t="s">
        <v>172</v>
      </c>
      <c r="E55" s="277">
        <v>4067732</v>
      </c>
    </row>
    <row r="56" spans="1:5" ht="15.75" customHeight="1">
      <c r="A56" s="79">
        <v>48</v>
      </c>
      <c r="B56" s="63"/>
      <c r="C56" s="42">
        <v>5242</v>
      </c>
      <c r="D56" s="12" t="s">
        <v>28</v>
      </c>
      <c r="E56" s="277">
        <v>11289134</v>
      </c>
    </row>
    <row r="57" spans="1:6" ht="15.75" customHeight="1">
      <c r="A57" s="79">
        <v>49</v>
      </c>
      <c r="B57" s="63"/>
      <c r="C57" s="113">
        <v>5243</v>
      </c>
      <c r="D57" s="66" t="s">
        <v>378</v>
      </c>
      <c r="E57" s="277">
        <v>0</v>
      </c>
      <c r="F57" s="111"/>
    </row>
    <row r="58" spans="1:5" ht="15.75" customHeight="1">
      <c r="A58" s="79">
        <v>50</v>
      </c>
      <c r="B58" s="63" t="s">
        <v>150</v>
      </c>
      <c r="C58" s="41">
        <v>527</v>
      </c>
      <c r="D58" s="9" t="s">
        <v>29</v>
      </c>
      <c r="E58" s="274">
        <f>SUM(E59,E60)</f>
        <v>2896365</v>
      </c>
    </row>
    <row r="59" spans="1:5" ht="15.75" customHeight="1">
      <c r="A59" s="79">
        <v>51</v>
      </c>
      <c r="B59" s="63"/>
      <c r="C59" s="54">
        <v>5271</v>
      </c>
      <c r="D59" s="67" t="s">
        <v>173</v>
      </c>
      <c r="E59" s="275">
        <v>896619</v>
      </c>
    </row>
    <row r="60" spans="1:5" ht="15.75" customHeight="1">
      <c r="A60" s="79">
        <v>52</v>
      </c>
      <c r="B60" s="63"/>
      <c r="C60" s="54">
        <v>5272</v>
      </c>
      <c r="D60" s="67" t="s">
        <v>151</v>
      </c>
      <c r="E60" s="275">
        <v>1999746</v>
      </c>
    </row>
    <row r="61" spans="1:5" ht="15.75" customHeight="1">
      <c r="A61" s="79">
        <v>53</v>
      </c>
      <c r="B61" s="63" t="s">
        <v>152</v>
      </c>
      <c r="C61" s="41">
        <v>528</v>
      </c>
      <c r="D61" s="9" t="s">
        <v>31</v>
      </c>
      <c r="E61" s="276">
        <v>0</v>
      </c>
    </row>
    <row r="62" spans="1:5" ht="15.75" customHeight="1">
      <c r="A62" s="79">
        <v>54</v>
      </c>
      <c r="B62" s="63" t="s">
        <v>153</v>
      </c>
      <c r="C62" s="43">
        <v>53</v>
      </c>
      <c r="D62" s="11" t="s">
        <v>32</v>
      </c>
      <c r="E62" s="273">
        <f>SUM(E63:E65)</f>
        <v>173525</v>
      </c>
    </row>
    <row r="63" spans="1:5" ht="15.75" customHeight="1">
      <c r="A63" s="79">
        <v>55</v>
      </c>
      <c r="B63" s="63" t="s">
        <v>154</v>
      </c>
      <c r="C63" s="41">
        <v>531</v>
      </c>
      <c r="D63" s="9" t="s">
        <v>33</v>
      </c>
      <c r="E63" s="276">
        <v>28578</v>
      </c>
    </row>
    <row r="64" spans="1:5" ht="15.75" customHeight="1">
      <c r="A64" s="79">
        <v>56</v>
      </c>
      <c r="B64" s="63" t="s">
        <v>155</v>
      </c>
      <c r="C64" s="41">
        <v>532</v>
      </c>
      <c r="D64" s="9" t="s">
        <v>34</v>
      </c>
      <c r="E64" s="276">
        <v>23696</v>
      </c>
    </row>
    <row r="65" spans="1:5" ht="15.75" customHeight="1">
      <c r="A65" s="79">
        <v>57</v>
      </c>
      <c r="B65" s="63" t="s">
        <v>156</v>
      </c>
      <c r="C65" s="41">
        <v>538</v>
      </c>
      <c r="D65" s="9" t="s">
        <v>35</v>
      </c>
      <c r="E65" s="276">
        <v>121251</v>
      </c>
    </row>
    <row r="66" spans="1:5" ht="15.75" customHeight="1">
      <c r="A66" s="79">
        <v>58</v>
      </c>
      <c r="B66" s="63" t="s">
        <v>157</v>
      </c>
      <c r="C66" s="43">
        <v>54</v>
      </c>
      <c r="D66" s="11" t="s">
        <v>36</v>
      </c>
      <c r="E66" s="273">
        <f>SUM(E67:E75)</f>
        <v>4511817</v>
      </c>
    </row>
    <row r="67" spans="1:5" ht="15.75" customHeight="1">
      <c r="A67" s="79">
        <v>59</v>
      </c>
      <c r="B67" s="63" t="s">
        <v>159</v>
      </c>
      <c r="C67" s="41">
        <v>541</v>
      </c>
      <c r="D67" s="9" t="s">
        <v>37</v>
      </c>
      <c r="E67" s="276">
        <v>0</v>
      </c>
    </row>
    <row r="68" spans="1:5" ht="15.75" customHeight="1">
      <c r="A68" s="79">
        <v>60</v>
      </c>
      <c r="B68" s="63" t="s">
        <v>158</v>
      </c>
      <c r="C68" s="41">
        <v>542</v>
      </c>
      <c r="D68" s="9" t="s">
        <v>38</v>
      </c>
      <c r="E68" s="276">
        <v>0</v>
      </c>
    </row>
    <row r="69" spans="1:5" ht="15.75" customHeight="1">
      <c r="A69" s="79">
        <v>61</v>
      </c>
      <c r="B69" s="63" t="s">
        <v>160</v>
      </c>
      <c r="C69" s="41">
        <v>543</v>
      </c>
      <c r="D69" s="9" t="s">
        <v>165</v>
      </c>
      <c r="E69" s="276">
        <v>251404</v>
      </c>
    </row>
    <row r="70" spans="1:5" ht="15.75" customHeight="1">
      <c r="A70" s="79">
        <v>62</v>
      </c>
      <c r="B70" s="63" t="s">
        <v>161</v>
      </c>
      <c r="C70" s="41">
        <v>544</v>
      </c>
      <c r="D70" s="9" t="s">
        <v>39</v>
      </c>
      <c r="E70" s="276">
        <v>0</v>
      </c>
    </row>
    <row r="71" spans="1:5" ht="15.75" customHeight="1">
      <c r="A71" s="79">
        <v>63</v>
      </c>
      <c r="B71" s="63" t="s">
        <v>162</v>
      </c>
      <c r="C71" s="41">
        <v>545</v>
      </c>
      <c r="D71" s="9" t="s">
        <v>40</v>
      </c>
      <c r="E71" s="276">
        <v>104437</v>
      </c>
    </row>
    <row r="72" spans="1:5" ht="15.75" customHeight="1">
      <c r="A72" s="79">
        <v>64</v>
      </c>
      <c r="B72" s="63" t="s">
        <v>163</v>
      </c>
      <c r="C72" s="41">
        <v>546</v>
      </c>
      <c r="D72" s="9" t="s">
        <v>41</v>
      </c>
      <c r="E72" s="276">
        <v>0</v>
      </c>
    </row>
    <row r="73" spans="1:5" ht="15.75" customHeight="1">
      <c r="A73" s="79">
        <v>65</v>
      </c>
      <c r="B73" s="63" t="s">
        <v>305</v>
      </c>
      <c r="C73" s="41">
        <v>547</v>
      </c>
      <c r="D73" s="9" t="s">
        <v>284</v>
      </c>
      <c r="E73" s="276">
        <v>0</v>
      </c>
    </row>
    <row r="74" spans="1:5" ht="15.75" customHeight="1">
      <c r="A74" s="79">
        <v>66</v>
      </c>
      <c r="B74" s="63" t="s">
        <v>164</v>
      </c>
      <c r="C74" s="41">
        <v>548</v>
      </c>
      <c r="D74" s="9" t="s">
        <v>42</v>
      </c>
      <c r="E74" s="276">
        <v>7854</v>
      </c>
    </row>
    <row r="75" spans="1:5" ht="15.75" customHeight="1">
      <c r="A75" s="79">
        <v>67</v>
      </c>
      <c r="B75" s="63" t="s">
        <v>285</v>
      </c>
      <c r="C75" s="41">
        <v>549</v>
      </c>
      <c r="D75" s="9" t="s">
        <v>43</v>
      </c>
      <c r="E75" s="274">
        <f>SUM(E76,E79,E80,E85)</f>
        <v>4148122</v>
      </c>
    </row>
    <row r="76" spans="1:5" ht="15.75" customHeight="1">
      <c r="A76" s="79">
        <v>68</v>
      </c>
      <c r="B76" s="63"/>
      <c r="C76" s="54">
        <v>5491</v>
      </c>
      <c r="D76" s="10" t="s">
        <v>292</v>
      </c>
      <c r="E76" s="278">
        <f>SUM(E77:E78)</f>
        <v>582501</v>
      </c>
    </row>
    <row r="77" spans="1:5" ht="15.75" customHeight="1">
      <c r="A77" s="79">
        <v>69</v>
      </c>
      <c r="B77" s="63"/>
      <c r="C77" s="54">
        <v>54911</v>
      </c>
      <c r="D77" s="10" t="s">
        <v>293</v>
      </c>
      <c r="E77" s="275">
        <v>190104</v>
      </c>
    </row>
    <row r="78" spans="1:5" ht="15.75" customHeight="1">
      <c r="A78" s="79">
        <v>70</v>
      </c>
      <c r="B78" s="63"/>
      <c r="C78" s="54">
        <v>54912</v>
      </c>
      <c r="D78" s="10" t="s">
        <v>294</v>
      </c>
      <c r="E78" s="275">
        <v>392397</v>
      </c>
    </row>
    <row r="79" spans="1:5" ht="15.75" customHeight="1">
      <c r="A79" s="79">
        <v>71</v>
      </c>
      <c r="B79" s="63"/>
      <c r="C79" s="54">
        <v>5492</v>
      </c>
      <c r="D79" s="10" t="s">
        <v>30</v>
      </c>
      <c r="E79" s="275">
        <v>721857</v>
      </c>
    </row>
    <row r="80" spans="1:5" ht="15.75" customHeight="1">
      <c r="A80" s="79">
        <v>72</v>
      </c>
      <c r="B80" s="63"/>
      <c r="C80" s="54">
        <v>5493</v>
      </c>
      <c r="D80" s="67" t="s">
        <v>246</v>
      </c>
      <c r="E80" s="278">
        <f>SUM(E81:E84)</f>
        <v>2843764</v>
      </c>
    </row>
    <row r="81" spans="1:5" ht="15.75" customHeight="1">
      <c r="A81" s="79">
        <v>73</v>
      </c>
      <c r="B81" s="63"/>
      <c r="C81" s="54">
        <v>54931</v>
      </c>
      <c r="D81" s="67" t="s">
        <v>289</v>
      </c>
      <c r="E81" s="275">
        <v>0</v>
      </c>
    </row>
    <row r="82" spans="1:5" ht="15.75" customHeight="1">
      <c r="A82" s="79">
        <v>74</v>
      </c>
      <c r="B82" s="63"/>
      <c r="C82" s="54">
        <v>54932</v>
      </c>
      <c r="D82" s="67" t="s">
        <v>306</v>
      </c>
      <c r="E82" s="275">
        <v>854000</v>
      </c>
    </row>
    <row r="83" spans="1:5" ht="15.75" customHeight="1">
      <c r="A83" s="79">
        <v>75</v>
      </c>
      <c r="B83" s="63"/>
      <c r="C83" s="54">
        <v>54933</v>
      </c>
      <c r="D83" s="67" t="s">
        <v>290</v>
      </c>
      <c r="E83" s="275">
        <v>987883</v>
      </c>
    </row>
    <row r="84" spans="1:5" ht="15.75" customHeight="1">
      <c r="A84" s="79">
        <v>76</v>
      </c>
      <c r="B84" s="63"/>
      <c r="C84" s="54">
        <v>54934</v>
      </c>
      <c r="D84" s="67" t="s">
        <v>291</v>
      </c>
      <c r="E84" s="275">
        <v>1001881</v>
      </c>
    </row>
    <row r="85" spans="1:6" ht="15.75" customHeight="1">
      <c r="A85" s="79">
        <v>77</v>
      </c>
      <c r="B85" s="63"/>
      <c r="C85" s="112">
        <v>5499</v>
      </c>
      <c r="D85" s="67" t="s">
        <v>379</v>
      </c>
      <c r="E85" s="275">
        <v>0</v>
      </c>
      <c r="F85" s="111"/>
    </row>
    <row r="86" spans="1:5" ht="15.75" customHeight="1">
      <c r="A86" s="79">
        <v>78</v>
      </c>
      <c r="B86" s="63" t="s">
        <v>174</v>
      </c>
      <c r="C86" s="43">
        <v>55</v>
      </c>
      <c r="D86" s="75" t="s">
        <v>268</v>
      </c>
      <c r="E86" s="273">
        <f>SUM(E87,E92,E95:E98)</f>
        <v>14174364</v>
      </c>
    </row>
    <row r="87" spans="1:5" ht="15.75" customHeight="1">
      <c r="A87" s="79">
        <v>79</v>
      </c>
      <c r="B87" s="63" t="s">
        <v>175</v>
      </c>
      <c r="C87" s="41">
        <v>551</v>
      </c>
      <c r="D87" s="70" t="s">
        <v>44</v>
      </c>
      <c r="E87" s="274">
        <f>SUM(E88:E91)</f>
        <v>14098928</v>
      </c>
    </row>
    <row r="88" spans="1:5" ht="15.75" customHeight="1">
      <c r="A88" s="79">
        <v>80</v>
      </c>
      <c r="B88" s="63"/>
      <c r="C88" s="54">
        <v>5511</v>
      </c>
      <c r="D88" s="67" t="s">
        <v>274</v>
      </c>
      <c r="E88" s="275">
        <v>13705500</v>
      </c>
    </row>
    <row r="89" spans="1:5" ht="15.75" customHeight="1">
      <c r="A89" s="79">
        <v>81</v>
      </c>
      <c r="B89" s="63"/>
      <c r="C89" s="54">
        <v>5512</v>
      </c>
      <c r="D89" s="67" t="s">
        <v>275</v>
      </c>
      <c r="E89" s="275">
        <v>393428</v>
      </c>
    </row>
    <row r="90" spans="1:5" ht="15.75" customHeight="1">
      <c r="A90" s="79">
        <v>82</v>
      </c>
      <c r="B90" s="63"/>
      <c r="C90" s="54">
        <v>5513</v>
      </c>
      <c r="D90" s="67" t="s">
        <v>308</v>
      </c>
      <c r="E90" s="275">
        <v>0</v>
      </c>
    </row>
    <row r="91" spans="1:5" ht="15.75" customHeight="1">
      <c r="A91" s="79">
        <v>83</v>
      </c>
      <c r="B91" s="63"/>
      <c r="C91" s="54">
        <v>5514</v>
      </c>
      <c r="D91" s="67" t="s">
        <v>307</v>
      </c>
      <c r="E91" s="275">
        <v>0</v>
      </c>
    </row>
    <row r="92" spans="1:5" ht="15.75" customHeight="1">
      <c r="A92" s="79">
        <v>84</v>
      </c>
      <c r="B92" s="63" t="s">
        <v>176</v>
      </c>
      <c r="C92" s="41">
        <v>552</v>
      </c>
      <c r="D92" s="9" t="s">
        <v>278</v>
      </c>
      <c r="E92" s="274">
        <f>SUM(E93,E94)</f>
        <v>75436</v>
      </c>
    </row>
    <row r="93" spans="1:5" ht="15.75" customHeight="1">
      <c r="A93" s="79">
        <v>85</v>
      </c>
      <c r="B93" s="63"/>
      <c r="C93" s="54">
        <v>5521</v>
      </c>
      <c r="D93" s="10" t="s">
        <v>276</v>
      </c>
      <c r="E93" s="275">
        <v>75436</v>
      </c>
    </row>
    <row r="94" spans="1:5" ht="15.75" customHeight="1">
      <c r="A94" s="79">
        <v>86</v>
      </c>
      <c r="B94" s="63"/>
      <c r="C94" s="54">
        <v>5522</v>
      </c>
      <c r="D94" s="10" t="s">
        <v>277</v>
      </c>
      <c r="E94" s="275">
        <v>0</v>
      </c>
    </row>
    <row r="95" spans="1:5" ht="15.75" customHeight="1">
      <c r="A95" s="79">
        <v>87</v>
      </c>
      <c r="B95" s="63" t="s">
        <v>177</v>
      </c>
      <c r="C95" s="41">
        <v>553</v>
      </c>
      <c r="D95" s="9" t="s">
        <v>124</v>
      </c>
      <c r="E95" s="276">
        <v>0</v>
      </c>
    </row>
    <row r="96" spans="1:5" ht="15.75" customHeight="1">
      <c r="A96" s="79">
        <v>88</v>
      </c>
      <c r="B96" s="63" t="s">
        <v>178</v>
      </c>
      <c r="C96" s="41">
        <v>554</v>
      </c>
      <c r="D96" s="9" t="s">
        <v>45</v>
      </c>
      <c r="E96" s="276">
        <v>0</v>
      </c>
    </row>
    <row r="97" spans="1:5" ht="15.75" customHeight="1">
      <c r="A97" s="79">
        <v>89</v>
      </c>
      <c r="B97" s="63" t="s">
        <v>179</v>
      </c>
      <c r="C97" s="41">
        <v>556</v>
      </c>
      <c r="D97" s="9" t="s">
        <v>181</v>
      </c>
      <c r="E97" s="276">
        <v>0</v>
      </c>
    </row>
    <row r="98" spans="1:5" ht="15.75" customHeight="1">
      <c r="A98" s="79">
        <v>90</v>
      </c>
      <c r="B98" s="63" t="s">
        <v>180</v>
      </c>
      <c r="C98" s="41">
        <v>559</v>
      </c>
      <c r="D98" s="9" t="s">
        <v>182</v>
      </c>
      <c r="E98" s="276">
        <v>0</v>
      </c>
    </row>
    <row r="99" spans="1:5" ht="15.75" customHeight="1">
      <c r="A99" s="79">
        <v>91</v>
      </c>
      <c r="B99" s="63" t="s">
        <v>287</v>
      </c>
      <c r="C99" s="41">
        <v>58</v>
      </c>
      <c r="D99" s="9" t="s">
        <v>288</v>
      </c>
      <c r="E99" s="279">
        <f>SUM(E100)</f>
        <v>70000</v>
      </c>
    </row>
    <row r="100" spans="1:5" ht="15.75" customHeight="1">
      <c r="A100" s="79">
        <v>92</v>
      </c>
      <c r="B100" s="63" t="s">
        <v>309</v>
      </c>
      <c r="C100" s="41">
        <v>581</v>
      </c>
      <c r="D100" s="9" t="s">
        <v>286</v>
      </c>
      <c r="E100" s="276">
        <v>70000</v>
      </c>
    </row>
    <row r="101" spans="1:5" ht="15.75" customHeight="1">
      <c r="A101" s="79">
        <v>93</v>
      </c>
      <c r="B101" s="63" t="s">
        <v>183</v>
      </c>
      <c r="C101" s="43">
        <v>59</v>
      </c>
      <c r="D101" s="11" t="s">
        <v>46</v>
      </c>
      <c r="E101" s="273">
        <f>SUM(E102)</f>
        <v>0</v>
      </c>
    </row>
    <row r="102" spans="1:5" ht="15.75" customHeight="1" thickBot="1">
      <c r="A102" s="79">
        <v>94</v>
      </c>
      <c r="B102" s="63" t="s">
        <v>184</v>
      </c>
      <c r="C102" s="41">
        <v>595</v>
      </c>
      <c r="D102" s="9" t="s">
        <v>266</v>
      </c>
      <c r="E102" s="280">
        <v>0</v>
      </c>
    </row>
    <row r="103" spans="1:5" ht="15.75" customHeight="1" thickBot="1">
      <c r="A103" s="80">
        <v>65</v>
      </c>
      <c r="B103" s="61" t="s">
        <v>185</v>
      </c>
      <c r="C103" s="39">
        <v>6</v>
      </c>
      <c r="D103" s="15" t="s">
        <v>186</v>
      </c>
      <c r="E103" s="281">
        <f>SUM(E104,E118,E123,E128,E154,E162,E165)</f>
        <v>127979444</v>
      </c>
    </row>
    <row r="104" spans="1:5" ht="15.75" customHeight="1">
      <c r="A104" s="78">
        <v>96</v>
      </c>
      <c r="B104" s="62" t="s">
        <v>187</v>
      </c>
      <c r="C104" s="40">
        <v>60</v>
      </c>
      <c r="D104" s="8" t="s">
        <v>47</v>
      </c>
      <c r="E104" s="282">
        <f>SUM(E105,E111,E117)</f>
        <v>12967893</v>
      </c>
    </row>
    <row r="105" spans="1:5" ht="15.75" customHeight="1">
      <c r="A105" s="79">
        <v>97</v>
      </c>
      <c r="B105" s="63" t="s">
        <v>188</v>
      </c>
      <c r="C105" s="41">
        <v>601</v>
      </c>
      <c r="D105" s="9" t="s">
        <v>48</v>
      </c>
      <c r="E105" s="274">
        <f>SUM(E106:E110)</f>
        <v>485812</v>
      </c>
    </row>
    <row r="106" spans="1:5" ht="15.75" customHeight="1">
      <c r="A106" s="79">
        <v>98</v>
      </c>
      <c r="B106" s="63"/>
      <c r="C106" s="54">
        <v>6011</v>
      </c>
      <c r="D106" s="10" t="s">
        <v>189</v>
      </c>
      <c r="E106" s="275">
        <v>0</v>
      </c>
    </row>
    <row r="107" spans="1:5" ht="15.75" customHeight="1">
      <c r="A107" s="79">
        <v>99</v>
      </c>
      <c r="B107" s="63"/>
      <c r="C107" s="54">
        <v>6012</v>
      </c>
      <c r="D107" s="10" t="s">
        <v>49</v>
      </c>
      <c r="E107" s="275">
        <v>0</v>
      </c>
    </row>
    <row r="108" spans="1:5" ht="15.75" customHeight="1">
      <c r="A108" s="79">
        <v>100</v>
      </c>
      <c r="B108" s="63"/>
      <c r="C108" s="54">
        <v>6013</v>
      </c>
      <c r="D108" s="14" t="s">
        <v>338</v>
      </c>
      <c r="E108" s="275">
        <v>0</v>
      </c>
    </row>
    <row r="109" spans="1:5" ht="15.75" customHeight="1">
      <c r="A109" s="79">
        <v>101</v>
      </c>
      <c r="B109" s="63"/>
      <c r="C109" s="54">
        <v>6014</v>
      </c>
      <c r="D109" s="14" t="s">
        <v>50</v>
      </c>
      <c r="E109" s="275">
        <v>0</v>
      </c>
    </row>
    <row r="110" spans="1:5" ht="15.75" customHeight="1">
      <c r="A110" s="79">
        <v>102</v>
      </c>
      <c r="B110" s="63"/>
      <c r="C110" s="54">
        <v>6015</v>
      </c>
      <c r="D110" s="14" t="s">
        <v>51</v>
      </c>
      <c r="E110" s="275">
        <v>485812</v>
      </c>
    </row>
    <row r="111" spans="1:5" ht="15.75" customHeight="1">
      <c r="A111" s="79">
        <v>103</v>
      </c>
      <c r="B111" s="63" t="s">
        <v>190</v>
      </c>
      <c r="C111" s="41">
        <v>602</v>
      </c>
      <c r="D111" s="9" t="s">
        <v>52</v>
      </c>
      <c r="E111" s="274">
        <f>SUM(E112:E116)</f>
        <v>12482081</v>
      </c>
    </row>
    <row r="112" spans="1:5" ht="15.75" customHeight="1">
      <c r="A112" s="79">
        <v>104</v>
      </c>
      <c r="B112" s="63"/>
      <c r="C112" s="54">
        <v>6021</v>
      </c>
      <c r="D112" s="10" t="s">
        <v>191</v>
      </c>
      <c r="E112" s="275">
        <v>547362</v>
      </c>
    </row>
    <row r="113" spans="1:5" ht="15.75" customHeight="1">
      <c r="A113" s="79">
        <v>105</v>
      </c>
      <c r="B113" s="63"/>
      <c r="C113" s="54">
        <v>6022</v>
      </c>
      <c r="D113" s="10" t="s">
        <v>53</v>
      </c>
      <c r="E113" s="275">
        <v>10744</v>
      </c>
    </row>
    <row r="114" spans="1:5" ht="15.75" customHeight="1">
      <c r="A114" s="79">
        <v>106</v>
      </c>
      <c r="B114" s="63"/>
      <c r="C114" s="54">
        <v>6023</v>
      </c>
      <c r="D114" s="10" t="s">
        <v>54</v>
      </c>
      <c r="E114" s="275">
        <v>0</v>
      </c>
    </row>
    <row r="115" spans="1:5" ht="15.75" customHeight="1">
      <c r="A115" s="79">
        <v>107</v>
      </c>
      <c r="B115" s="63"/>
      <c r="C115" s="54">
        <v>6026</v>
      </c>
      <c r="D115" s="10" t="s">
        <v>55</v>
      </c>
      <c r="E115" s="275">
        <v>11175962</v>
      </c>
    </row>
    <row r="116" spans="1:5" ht="15.75" customHeight="1">
      <c r="A116" s="79">
        <v>108</v>
      </c>
      <c r="B116" s="63"/>
      <c r="C116" s="54">
        <v>6027</v>
      </c>
      <c r="D116" s="14" t="s">
        <v>339</v>
      </c>
      <c r="E116" s="275">
        <v>748013</v>
      </c>
    </row>
    <row r="117" spans="1:5" ht="15.75" customHeight="1">
      <c r="A117" s="79">
        <v>109</v>
      </c>
      <c r="B117" s="63" t="s">
        <v>192</v>
      </c>
      <c r="C117" s="41">
        <v>604</v>
      </c>
      <c r="D117" s="9" t="s">
        <v>56</v>
      </c>
      <c r="E117" s="276">
        <v>0</v>
      </c>
    </row>
    <row r="118" spans="1:5" ht="15.75" customHeight="1">
      <c r="A118" s="79">
        <v>110</v>
      </c>
      <c r="B118" s="63" t="s">
        <v>193</v>
      </c>
      <c r="C118" s="43">
        <v>61</v>
      </c>
      <c r="D118" s="11" t="s">
        <v>57</v>
      </c>
      <c r="E118" s="273">
        <f>SUM(E119:E122)</f>
        <v>218231</v>
      </c>
    </row>
    <row r="119" spans="1:5" ht="15.75" customHeight="1">
      <c r="A119" s="79">
        <v>111</v>
      </c>
      <c r="B119" s="63" t="s">
        <v>194</v>
      </c>
      <c r="C119" s="41">
        <v>611</v>
      </c>
      <c r="D119" s="9" t="s">
        <v>58</v>
      </c>
      <c r="E119" s="276">
        <v>0</v>
      </c>
    </row>
    <row r="120" spans="1:5" ht="15.75" customHeight="1">
      <c r="A120" s="79">
        <v>112</v>
      </c>
      <c r="B120" s="63" t="s">
        <v>195</v>
      </c>
      <c r="C120" s="41">
        <v>612</v>
      </c>
      <c r="D120" s="9" t="s">
        <v>59</v>
      </c>
      <c r="E120" s="276">
        <v>0</v>
      </c>
    </row>
    <row r="121" spans="1:5" ht="15.75" customHeight="1">
      <c r="A121" s="79">
        <v>113</v>
      </c>
      <c r="B121" s="63" t="s">
        <v>196</v>
      </c>
      <c r="C121" s="41">
        <v>613</v>
      </c>
      <c r="D121" s="9" t="s">
        <v>60</v>
      </c>
      <c r="E121" s="276">
        <v>0</v>
      </c>
    </row>
    <row r="122" spans="1:5" ht="15.75" customHeight="1">
      <c r="A122" s="79">
        <v>114</v>
      </c>
      <c r="B122" s="63" t="s">
        <v>197</v>
      </c>
      <c r="C122" s="41">
        <v>614</v>
      </c>
      <c r="D122" s="9" t="s">
        <v>61</v>
      </c>
      <c r="E122" s="276">
        <v>218231</v>
      </c>
    </row>
    <row r="123" spans="1:5" ht="15.75" customHeight="1">
      <c r="A123" s="79">
        <v>115</v>
      </c>
      <c r="B123" s="63" t="s">
        <v>198</v>
      </c>
      <c r="C123" s="43">
        <v>62</v>
      </c>
      <c r="D123" s="11" t="s">
        <v>62</v>
      </c>
      <c r="E123" s="273">
        <f>SUM(E124:E127)</f>
        <v>3568064</v>
      </c>
    </row>
    <row r="124" spans="1:5" ht="15.75" customHeight="1">
      <c r="A124" s="79">
        <v>116</v>
      </c>
      <c r="B124" s="63" t="s">
        <v>199</v>
      </c>
      <c r="C124" s="41">
        <v>621</v>
      </c>
      <c r="D124" s="9" t="s">
        <v>63</v>
      </c>
      <c r="E124" s="276">
        <v>312982</v>
      </c>
    </row>
    <row r="125" spans="1:5" ht="15.75" customHeight="1">
      <c r="A125" s="79">
        <v>117</v>
      </c>
      <c r="B125" s="63" t="s">
        <v>200</v>
      </c>
      <c r="C125" s="41">
        <v>622</v>
      </c>
      <c r="D125" s="9" t="s">
        <v>64</v>
      </c>
      <c r="E125" s="276">
        <v>3255082</v>
      </c>
    </row>
    <row r="126" spans="1:5" ht="15.75" customHeight="1">
      <c r="A126" s="79">
        <v>118</v>
      </c>
      <c r="B126" s="63" t="s">
        <v>201</v>
      </c>
      <c r="C126" s="41">
        <v>623</v>
      </c>
      <c r="D126" s="9" t="s">
        <v>65</v>
      </c>
      <c r="E126" s="276">
        <v>0</v>
      </c>
    </row>
    <row r="127" spans="1:5" ht="15.75" customHeight="1">
      <c r="A127" s="79">
        <v>119</v>
      </c>
      <c r="B127" s="63" t="s">
        <v>202</v>
      </c>
      <c r="C127" s="41">
        <v>624</v>
      </c>
      <c r="D127" s="9" t="s">
        <v>66</v>
      </c>
      <c r="E127" s="276">
        <v>0</v>
      </c>
    </row>
    <row r="128" spans="1:5" ht="15.75" customHeight="1">
      <c r="A128" s="79">
        <v>120</v>
      </c>
      <c r="B128" s="63" t="s">
        <v>203</v>
      </c>
      <c r="C128" s="43">
        <v>64</v>
      </c>
      <c r="D128" s="11" t="s">
        <v>67</v>
      </c>
      <c r="E128" s="273">
        <f>SUM(E129:E134,E146)</f>
        <v>18950308</v>
      </c>
    </row>
    <row r="129" spans="1:5" ht="15.75" customHeight="1">
      <c r="A129" s="79">
        <v>121</v>
      </c>
      <c r="B129" s="63" t="s">
        <v>204</v>
      </c>
      <c r="C129" s="41">
        <v>641</v>
      </c>
      <c r="D129" s="9" t="s">
        <v>37</v>
      </c>
      <c r="E129" s="276">
        <v>0</v>
      </c>
    </row>
    <row r="130" spans="1:5" ht="15.75" customHeight="1">
      <c r="A130" s="79">
        <v>122</v>
      </c>
      <c r="B130" s="63" t="s">
        <v>205</v>
      </c>
      <c r="C130" s="41">
        <v>642</v>
      </c>
      <c r="D130" s="9" t="s">
        <v>38</v>
      </c>
      <c r="E130" s="276">
        <v>0</v>
      </c>
    </row>
    <row r="131" spans="1:5" ht="15.75" customHeight="1">
      <c r="A131" s="79">
        <v>123</v>
      </c>
      <c r="B131" s="63" t="s">
        <v>206</v>
      </c>
      <c r="C131" s="41">
        <v>643</v>
      </c>
      <c r="D131" s="9" t="s">
        <v>121</v>
      </c>
      <c r="E131" s="276">
        <v>0</v>
      </c>
    </row>
    <row r="132" spans="1:5" ht="15.75" customHeight="1">
      <c r="A132" s="79">
        <v>124</v>
      </c>
      <c r="B132" s="63" t="s">
        <v>207</v>
      </c>
      <c r="C132" s="41">
        <v>644</v>
      </c>
      <c r="D132" s="9" t="s">
        <v>39</v>
      </c>
      <c r="E132" s="276">
        <v>5758</v>
      </c>
    </row>
    <row r="133" spans="1:5" ht="15.75" customHeight="1">
      <c r="A133" s="79">
        <v>125</v>
      </c>
      <c r="B133" s="63" t="s">
        <v>208</v>
      </c>
      <c r="C133" s="41">
        <v>645</v>
      </c>
      <c r="D133" s="9" t="s">
        <v>68</v>
      </c>
      <c r="E133" s="276">
        <v>532</v>
      </c>
    </row>
    <row r="134" spans="1:5" ht="15.75" customHeight="1">
      <c r="A134" s="79">
        <v>126</v>
      </c>
      <c r="B134" s="63" t="s">
        <v>209</v>
      </c>
      <c r="C134" s="41">
        <v>648</v>
      </c>
      <c r="D134" s="9" t="s">
        <v>116</v>
      </c>
      <c r="E134" s="273">
        <f>SUM(E135,E138,E139,E145)</f>
        <v>4225163</v>
      </c>
    </row>
    <row r="135" spans="1:5" ht="15.75" customHeight="1">
      <c r="A135" s="79">
        <v>127</v>
      </c>
      <c r="B135" s="63"/>
      <c r="C135" s="54">
        <v>6481</v>
      </c>
      <c r="D135" s="66" t="s">
        <v>210</v>
      </c>
      <c r="E135" s="283">
        <f>SUM(E136,E137)</f>
        <v>0</v>
      </c>
    </row>
    <row r="136" spans="1:5" ht="15.75" customHeight="1">
      <c r="A136" s="79">
        <v>128</v>
      </c>
      <c r="B136" s="63"/>
      <c r="C136" s="54">
        <v>64811</v>
      </c>
      <c r="D136" s="66" t="s">
        <v>234</v>
      </c>
      <c r="E136" s="277"/>
    </row>
    <row r="137" spans="1:5" ht="15.75" customHeight="1">
      <c r="A137" s="79">
        <v>129</v>
      </c>
      <c r="B137" s="63"/>
      <c r="C137" s="54">
        <v>64812</v>
      </c>
      <c r="D137" s="66" t="s">
        <v>353</v>
      </c>
      <c r="E137" s="277"/>
    </row>
    <row r="138" spans="1:5" ht="15.75" customHeight="1">
      <c r="A138" s="79">
        <v>130</v>
      </c>
      <c r="B138" s="63"/>
      <c r="C138" s="54">
        <v>6482</v>
      </c>
      <c r="D138" s="68" t="s">
        <v>117</v>
      </c>
      <c r="E138" s="277"/>
    </row>
    <row r="139" spans="1:5" ht="15.75" customHeight="1">
      <c r="A139" s="79">
        <v>131</v>
      </c>
      <c r="B139" s="63"/>
      <c r="C139" s="54">
        <v>6483</v>
      </c>
      <c r="D139" s="68" t="s">
        <v>211</v>
      </c>
      <c r="E139" s="283">
        <f>SUM(E140:E144)</f>
        <v>3164619</v>
      </c>
    </row>
    <row r="140" spans="1:5" ht="15.75" customHeight="1">
      <c r="A140" s="79">
        <v>132</v>
      </c>
      <c r="B140" s="63"/>
      <c r="C140" s="54">
        <v>64831</v>
      </c>
      <c r="D140" s="67" t="s">
        <v>296</v>
      </c>
      <c r="E140" s="277">
        <v>7000</v>
      </c>
    </row>
    <row r="141" spans="1:5" ht="15.75" customHeight="1">
      <c r="A141" s="79">
        <v>133</v>
      </c>
      <c r="B141" s="63"/>
      <c r="C141" s="54">
        <v>64832</v>
      </c>
      <c r="D141" s="67" t="s">
        <v>310</v>
      </c>
      <c r="E141" s="277">
        <v>473000</v>
      </c>
    </row>
    <row r="142" spans="1:5" ht="15.75" customHeight="1">
      <c r="A142" s="79">
        <v>134</v>
      </c>
      <c r="B142" s="63"/>
      <c r="C142" s="54">
        <v>64833</v>
      </c>
      <c r="D142" s="67" t="s">
        <v>297</v>
      </c>
      <c r="E142" s="277">
        <v>599880</v>
      </c>
    </row>
    <row r="143" spans="1:5" ht="15.75" customHeight="1">
      <c r="A143" s="79">
        <v>135</v>
      </c>
      <c r="B143" s="63"/>
      <c r="C143" s="54">
        <v>64834</v>
      </c>
      <c r="D143" s="67" t="s">
        <v>298</v>
      </c>
      <c r="E143" s="277">
        <v>1644739</v>
      </c>
    </row>
    <row r="144" spans="1:5" ht="15.75" customHeight="1">
      <c r="A144" s="79">
        <v>136</v>
      </c>
      <c r="B144" s="63"/>
      <c r="C144" s="54">
        <v>64835</v>
      </c>
      <c r="D144" s="69" t="s">
        <v>212</v>
      </c>
      <c r="E144" s="277">
        <v>440000</v>
      </c>
    </row>
    <row r="145" spans="1:5" ht="15.75" customHeight="1">
      <c r="A145" s="79">
        <v>137</v>
      </c>
      <c r="B145" s="63"/>
      <c r="C145" s="54">
        <v>6484</v>
      </c>
      <c r="D145" s="70" t="s">
        <v>272</v>
      </c>
      <c r="E145" s="276">
        <v>1060544</v>
      </c>
    </row>
    <row r="146" spans="1:5" ht="15.75" customHeight="1">
      <c r="A146" s="79">
        <v>138</v>
      </c>
      <c r="B146" s="63" t="s">
        <v>311</v>
      </c>
      <c r="C146" s="41">
        <v>649</v>
      </c>
      <c r="D146" s="70" t="s">
        <v>69</v>
      </c>
      <c r="E146" s="273">
        <f>SUM(E147:E153)</f>
        <v>14718855</v>
      </c>
    </row>
    <row r="147" spans="1:5" ht="15.75" customHeight="1">
      <c r="A147" s="79">
        <v>139</v>
      </c>
      <c r="B147" s="63"/>
      <c r="C147" s="42">
        <v>6491</v>
      </c>
      <c r="D147" s="67" t="s">
        <v>213</v>
      </c>
      <c r="E147" s="275">
        <v>0</v>
      </c>
    </row>
    <row r="148" spans="1:5" ht="15.75" customHeight="1">
      <c r="A148" s="79">
        <v>140</v>
      </c>
      <c r="B148" s="63"/>
      <c r="C148" s="42">
        <v>6492</v>
      </c>
      <c r="D148" s="67" t="s">
        <v>70</v>
      </c>
      <c r="E148" s="275">
        <v>0</v>
      </c>
    </row>
    <row r="149" spans="1:5" ht="15.75" customHeight="1">
      <c r="A149" s="79">
        <v>141</v>
      </c>
      <c r="B149" s="63"/>
      <c r="C149" s="42">
        <v>6493</v>
      </c>
      <c r="D149" s="67" t="s">
        <v>71</v>
      </c>
      <c r="E149" s="275">
        <v>0</v>
      </c>
    </row>
    <row r="150" spans="1:5" ht="15.75" customHeight="1">
      <c r="A150" s="79">
        <v>142</v>
      </c>
      <c r="B150" s="63"/>
      <c r="C150" s="42">
        <v>6494</v>
      </c>
      <c r="D150" s="67" t="s">
        <v>72</v>
      </c>
      <c r="E150" s="275">
        <v>0</v>
      </c>
    </row>
    <row r="151" spans="1:5" ht="15.75" customHeight="1">
      <c r="A151" s="79">
        <v>143</v>
      </c>
      <c r="B151" s="63"/>
      <c r="C151" s="42">
        <v>6495</v>
      </c>
      <c r="D151" s="67" t="s">
        <v>279</v>
      </c>
      <c r="E151" s="275">
        <v>13780936</v>
      </c>
    </row>
    <row r="152" spans="1:5" ht="15.75" customHeight="1">
      <c r="A152" s="79">
        <v>144</v>
      </c>
      <c r="B152" s="63"/>
      <c r="C152" s="42">
        <v>6498</v>
      </c>
      <c r="D152" s="10" t="s">
        <v>337</v>
      </c>
      <c r="E152" s="275">
        <v>937919</v>
      </c>
    </row>
    <row r="153" spans="1:6" ht="15.75" customHeight="1">
      <c r="A153" s="79">
        <v>145</v>
      </c>
      <c r="B153" s="63"/>
      <c r="C153" s="113">
        <v>6499</v>
      </c>
      <c r="D153" s="67" t="s">
        <v>380</v>
      </c>
      <c r="E153" s="275">
        <v>0</v>
      </c>
      <c r="F153" s="111"/>
    </row>
    <row r="154" spans="1:5" ht="15.75" customHeight="1">
      <c r="A154" s="79">
        <v>146</v>
      </c>
      <c r="B154" s="63" t="s">
        <v>214</v>
      </c>
      <c r="C154" s="43">
        <v>65</v>
      </c>
      <c r="D154" s="11" t="s">
        <v>303</v>
      </c>
      <c r="E154" s="273">
        <f>SUM(E155:E161)</f>
        <v>349140</v>
      </c>
    </row>
    <row r="155" spans="1:5" ht="15.75" customHeight="1">
      <c r="A155" s="79">
        <v>147</v>
      </c>
      <c r="B155" s="63" t="s">
        <v>215</v>
      </c>
      <c r="C155" s="44">
        <v>651</v>
      </c>
      <c r="D155" s="13" t="s">
        <v>73</v>
      </c>
      <c r="E155" s="284">
        <v>744</v>
      </c>
    </row>
    <row r="156" spans="1:5" ht="15.75" customHeight="1">
      <c r="A156" s="79">
        <v>148</v>
      </c>
      <c r="B156" s="63" t="s">
        <v>216</v>
      </c>
      <c r="C156" s="41">
        <v>653</v>
      </c>
      <c r="D156" s="9" t="s">
        <v>125</v>
      </c>
      <c r="E156" s="276">
        <v>0</v>
      </c>
    </row>
    <row r="157" spans="1:5" ht="15.75" customHeight="1">
      <c r="A157" s="79">
        <v>149</v>
      </c>
      <c r="B157" s="63" t="s">
        <v>217</v>
      </c>
      <c r="C157" s="41">
        <v>654</v>
      </c>
      <c r="D157" s="9" t="s">
        <v>75</v>
      </c>
      <c r="E157" s="276">
        <v>62980</v>
      </c>
    </row>
    <row r="158" spans="1:5" ht="15.75" customHeight="1">
      <c r="A158" s="79">
        <v>150</v>
      </c>
      <c r="B158" s="63" t="s">
        <v>218</v>
      </c>
      <c r="C158" s="41">
        <v>655</v>
      </c>
      <c r="D158" s="9" t="s">
        <v>76</v>
      </c>
      <c r="E158" s="276">
        <v>0</v>
      </c>
    </row>
    <row r="159" spans="1:5" ht="15.75" customHeight="1">
      <c r="A159" s="79">
        <v>151</v>
      </c>
      <c r="B159" s="63" t="s">
        <v>219</v>
      </c>
      <c r="C159" s="41">
        <v>656</v>
      </c>
      <c r="D159" s="9" t="s">
        <v>220</v>
      </c>
      <c r="E159" s="276">
        <v>285416</v>
      </c>
    </row>
    <row r="160" spans="1:5" ht="15.75" customHeight="1">
      <c r="A160" s="79">
        <v>152</v>
      </c>
      <c r="B160" s="63" t="s">
        <v>221</v>
      </c>
      <c r="C160" s="41">
        <v>657</v>
      </c>
      <c r="D160" s="9" t="s">
        <v>74</v>
      </c>
      <c r="E160" s="276">
        <v>0</v>
      </c>
    </row>
    <row r="161" spans="1:5" ht="15.75" customHeight="1">
      <c r="A161" s="79">
        <v>153</v>
      </c>
      <c r="B161" s="63" t="s">
        <v>225</v>
      </c>
      <c r="C161" s="41">
        <v>659</v>
      </c>
      <c r="D161" s="9" t="s">
        <v>222</v>
      </c>
      <c r="E161" s="276">
        <v>0</v>
      </c>
    </row>
    <row r="162" spans="1:6" ht="15.75" customHeight="1">
      <c r="A162" s="79">
        <v>154</v>
      </c>
      <c r="B162" s="110" t="s">
        <v>383</v>
      </c>
      <c r="C162" s="114">
        <v>68</v>
      </c>
      <c r="D162" s="115" t="s">
        <v>381</v>
      </c>
      <c r="E162" s="274">
        <f>SUM(E163,E164)</f>
        <v>25000</v>
      </c>
      <c r="F162" s="111"/>
    </row>
    <row r="163" spans="1:6" ht="15.75" customHeight="1">
      <c r="A163" s="79">
        <v>155</v>
      </c>
      <c r="B163" s="110" t="s">
        <v>384</v>
      </c>
      <c r="C163" s="116">
        <v>681</v>
      </c>
      <c r="D163" s="70" t="s">
        <v>381</v>
      </c>
      <c r="E163" s="276">
        <v>25000</v>
      </c>
      <c r="F163" s="111"/>
    </row>
    <row r="164" spans="1:6" ht="15.75" customHeight="1">
      <c r="A164" s="79">
        <v>156</v>
      </c>
      <c r="B164" s="110" t="s">
        <v>385</v>
      </c>
      <c r="C164" s="116">
        <v>682</v>
      </c>
      <c r="D164" s="70" t="s">
        <v>382</v>
      </c>
      <c r="E164" s="276">
        <v>0</v>
      </c>
      <c r="F164" s="111"/>
    </row>
    <row r="165" spans="1:5" ht="15.75" customHeight="1">
      <c r="A165" s="79">
        <v>157</v>
      </c>
      <c r="B165" s="63" t="s">
        <v>223</v>
      </c>
      <c r="C165" s="43">
        <v>69</v>
      </c>
      <c r="D165" s="17" t="s">
        <v>224</v>
      </c>
      <c r="E165" s="273">
        <f>SUM(E167,E172,E176)</f>
        <v>91900808</v>
      </c>
    </row>
    <row r="166" spans="1:5" ht="15.75" customHeight="1">
      <c r="A166" s="79">
        <v>158</v>
      </c>
      <c r="B166" s="63" t="s">
        <v>341</v>
      </c>
      <c r="C166" s="41">
        <v>691</v>
      </c>
      <c r="D166" s="95" t="s">
        <v>226</v>
      </c>
      <c r="E166" s="274">
        <f>SUM(E167,E172)</f>
        <v>44340000</v>
      </c>
    </row>
    <row r="167" spans="1:5" ht="15.75" customHeight="1">
      <c r="A167" s="79">
        <v>159</v>
      </c>
      <c r="B167" s="63"/>
      <c r="C167" s="41">
        <v>6911</v>
      </c>
      <c r="D167" s="70" t="s">
        <v>227</v>
      </c>
      <c r="E167" s="274">
        <f>SUM(E168,E169,E171)</f>
        <v>43630000</v>
      </c>
    </row>
    <row r="168" spans="1:5" ht="15.75" customHeight="1">
      <c r="A168" s="79">
        <v>160</v>
      </c>
      <c r="B168" s="63"/>
      <c r="C168" s="42">
        <v>69111</v>
      </c>
      <c r="D168" s="71" t="s">
        <v>396</v>
      </c>
      <c r="E168" s="275">
        <v>40312000</v>
      </c>
    </row>
    <row r="169" spans="1:5" ht="15.75" customHeight="1">
      <c r="A169" s="79">
        <v>161</v>
      </c>
      <c r="B169" s="63"/>
      <c r="C169" s="42">
        <v>69112</v>
      </c>
      <c r="D169" s="71" t="s">
        <v>343</v>
      </c>
      <c r="E169" s="275">
        <v>3318000</v>
      </c>
    </row>
    <row r="170" spans="1:5" ht="15.75" customHeight="1">
      <c r="A170" s="79">
        <v>162</v>
      </c>
      <c r="B170" s="63"/>
      <c r="C170" s="42">
        <v>691121</v>
      </c>
      <c r="D170" s="71" t="s">
        <v>344</v>
      </c>
      <c r="E170" s="275">
        <v>867000</v>
      </c>
    </row>
    <row r="171" spans="1:5" ht="15.75" customHeight="1">
      <c r="A171" s="79">
        <v>163</v>
      </c>
      <c r="B171" s="63"/>
      <c r="C171" s="42">
        <v>69113</v>
      </c>
      <c r="D171" s="71" t="s">
        <v>342</v>
      </c>
      <c r="E171" s="285"/>
    </row>
    <row r="172" spans="1:5" ht="15.75" customHeight="1">
      <c r="A172" s="79">
        <v>164</v>
      </c>
      <c r="B172" s="63"/>
      <c r="C172" s="41">
        <v>6912</v>
      </c>
      <c r="D172" s="68" t="s">
        <v>123</v>
      </c>
      <c r="E172" s="274">
        <f>SUM(E173:E175)</f>
        <v>710000</v>
      </c>
    </row>
    <row r="173" spans="1:5" ht="15.75" customHeight="1">
      <c r="A173" s="79">
        <v>165</v>
      </c>
      <c r="B173" s="63"/>
      <c r="C173" s="42">
        <v>69121</v>
      </c>
      <c r="D173" s="71" t="s">
        <v>129</v>
      </c>
      <c r="E173" s="275">
        <v>710000</v>
      </c>
    </row>
    <row r="174" spans="1:5" ht="15.75" customHeight="1">
      <c r="A174" s="79">
        <v>166</v>
      </c>
      <c r="B174" s="63"/>
      <c r="C174" s="42">
        <v>69122</v>
      </c>
      <c r="D174" s="16" t="s">
        <v>336</v>
      </c>
      <c r="E174" s="285"/>
    </row>
    <row r="175" spans="1:5" ht="15.75" customHeight="1">
      <c r="A175" s="79">
        <v>167</v>
      </c>
      <c r="B175" s="63"/>
      <c r="C175" s="42">
        <v>69125</v>
      </c>
      <c r="D175" s="16" t="s">
        <v>128</v>
      </c>
      <c r="E175" s="285"/>
    </row>
    <row r="176" spans="1:5" ht="15.75" customHeight="1">
      <c r="A176" s="79">
        <v>168</v>
      </c>
      <c r="B176" s="63" t="s">
        <v>340</v>
      </c>
      <c r="C176" s="41">
        <v>6913</v>
      </c>
      <c r="D176" s="9" t="s">
        <v>126</v>
      </c>
      <c r="E176" s="274">
        <f>SUM(E177,E178,E180,E181,E183)</f>
        <v>47560808</v>
      </c>
    </row>
    <row r="177" spans="1:5" ht="15.75" customHeight="1">
      <c r="A177" s="79">
        <v>169</v>
      </c>
      <c r="B177" s="63"/>
      <c r="C177" s="42">
        <v>69131</v>
      </c>
      <c r="D177" s="16" t="s">
        <v>127</v>
      </c>
      <c r="E177" s="275">
        <v>19364065</v>
      </c>
    </row>
    <row r="178" spans="1:5" ht="15.75" customHeight="1">
      <c r="A178" s="79">
        <v>170</v>
      </c>
      <c r="B178" s="63"/>
      <c r="C178" s="42">
        <v>69132</v>
      </c>
      <c r="D178" s="16" t="s">
        <v>332</v>
      </c>
      <c r="E178" s="275">
        <v>5539341</v>
      </c>
    </row>
    <row r="179" spans="1:5" ht="15.75" customHeight="1">
      <c r="A179" s="79">
        <v>171</v>
      </c>
      <c r="B179" s="63"/>
      <c r="C179" s="42">
        <v>691321</v>
      </c>
      <c r="D179" s="16" t="s">
        <v>387</v>
      </c>
      <c r="E179" s="275">
        <v>2900000</v>
      </c>
    </row>
    <row r="180" spans="1:5" ht="15.75" customHeight="1">
      <c r="A180" s="79">
        <v>172</v>
      </c>
      <c r="B180" s="63"/>
      <c r="C180" s="42">
        <v>69133</v>
      </c>
      <c r="D180" s="16" t="s">
        <v>333</v>
      </c>
      <c r="E180" s="275">
        <v>6782000</v>
      </c>
    </row>
    <row r="181" spans="1:5" ht="15.75" customHeight="1">
      <c r="A181" s="79">
        <v>173</v>
      </c>
      <c r="B181" s="63"/>
      <c r="C181" s="42">
        <v>69134</v>
      </c>
      <c r="D181" s="71" t="s">
        <v>334</v>
      </c>
      <c r="E181" s="275">
        <v>3208961</v>
      </c>
    </row>
    <row r="182" spans="1:5" ht="15.75" customHeight="1">
      <c r="A182" s="79">
        <v>174</v>
      </c>
      <c r="B182" s="63"/>
      <c r="C182" s="42">
        <v>691341</v>
      </c>
      <c r="D182" s="16" t="s">
        <v>387</v>
      </c>
      <c r="E182" s="275">
        <v>0</v>
      </c>
    </row>
    <row r="183" spans="1:5" ht="15.75" customHeight="1" thickBot="1">
      <c r="A183" s="79">
        <v>175</v>
      </c>
      <c r="B183" s="63"/>
      <c r="C183" s="42">
        <v>69135</v>
      </c>
      <c r="D183" s="71" t="s">
        <v>335</v>
      </c>
      <c r="E183" s="275">
        <v>12666441</v>
      </c>
    </row>
    <row r="184" spans="1:5" ht="15.75" customHeight="1" thickBot="1">
      <c r="A184" s="80">
        <v>176</v>
      </c>
      <c r="B184" s="64" t="s">
        <v>228</v>
      </c>
      <c r="C184" s="58"/>
      <c r="D184" s="72" t="s">
        <v>231</v>
      </c>
      <c r="E184" s="286">
        <f>E103-E9</f>
        <v>970461</v>
      </c>
    </row>
    <row r="185" spans="1:5" ht="15.75" customHeight="1" thickBot="1">
      <c r="A185" s="80">
        <v>177</v>
      </c>
      <c r="B185" s="65"/>
      <c r="C185" s="59">
        <v>591</v>
      </c>
      <c r="D185" s="73" t="s">
        <v>46</v>
      </c>
      <c r="E185" s="287">
        <v>111720</v>
      </c>
    </row>
    <row r="186" spans="1:5" ht="15.75" customHeight="1" thickBot="1">
      <c r="A186" s="80">
        <v>178</v>
      </c>
      <c r="B186" s="64" t="s">
        <v>229</v>
      </c>
      <c r="C186" s="58"/>
      <c r="D186" s="72" t="s">
        <v>230</v>
      </c>
      <c r="E186" s="286">
        <f>SUM(E184-E185)</f>
        <v>858741</v>
      </c>
    </row>
    <row r="187" spans="1:5" ht="15.75" customHeight="1">
      <c r="A187" s="23"/>
      <c r="B187" s="56"/>
      <c r="C187" s="45"/>
      <c r="D187" s="74"/>
      <c r="E187" s="288"/>
    </row>
    <row r="188" spans="1:5" ht="15.75" customHeight="1" hidden="1">
      <c r="A188" s="23"/>
      <c r="B188" s="56"/>
      <c r="C188" s="45"/>
      <c r="D188" s="74"/>
      <c r="E188" s="288"/>
    </row>
    <row r="189" spans="1:5" ht="20.25" customHeight="1" hidden="1" thickBot="1">
      <c r="A189" s="23"/>
      <c r="B189" s="56"/>
      <c r="C189" s="45"/>
      <c r="D189" s="235"/>
      <c r="E189" s="288"/>
    </row>
    <row r="190" spans="1:5" ht="13.5" hidden="1" thickBot="1">
      <c r="A190" s="24"/>
      <c r="B190" s="55"/>
      <c r="C190" s="117"/>
      <c r="D190" s="122"/>
      <c r="E190" s="289" t="s">
        <v>77</v>
      </c>
    </row>
    <row r="191" spans="1:5" ht="13.5" hidden="1" thickBot="1">
      <c r="A191" s="24"/>
      <c r="B191" s="55"/>
      <c r="C191" s="117"/>
      <c r="D191" s="2"/>
      <c r="E191" s="290"/>
    </row>
    <row r="192" spans="1:5" ht="15.75" hidden="1">
      <c r="A192" s="60" t="s">
        <v>3</v>
      </c>
      <c r="B192" s="124"/>
      <c r="C192" s="125" t="s">
        <v>236</v>
      </c>
      <c r="D192" s="126" t="s">
        <v>390</v>
      </c>
      <c r="E192" s="291"/>
    </row>
    <row r="193" spans="1:7" ht="13.5" hidden="1" thickBot="1">
      <c r="A193" s="22"/>
      <c r="B193" s="128"/>
      <c r="C193" s="129" t="s">
        <v>135</v>
      </c>
      <c r="D193" s="130" t="s">
        <v>78</v>
      </c>
      <c r="E193" s="292" t="s">
        <v>1</v>
      </c>
      <c r="F193" s="52"/>
      <c r="G193" s="52"/>
    </row>
    <row r="194" spans="1:5" ht="12.75" customHeight="1" hidden="1">
      <c r="A194" s="79">
        <v>1</v>
      </c>
      <c r="B194" s="132"/>
      <c r="C194" s="133"/>
      <c r="D194" s="14" t="s">
        <v>79</v>
      </c>
      <c r="E194" s="248">
        <f>SUM(E104,E118,E123)</f>
        <v>16754188</v>
      </c>
    </row>
    <row r="195" spans="1:5" ht="12.75" hidden="1">
      <c r="A195" s="79">
        <v>2</v>
      </c>
      <c r="B195" s="135"/>
      <c r="C195" s="136"/>
      <c r="D195" s="137" t="s">
        <v>67</v>
      </c>
      <c r="E195" s="249">
        <f>SUM(E129:E133,E147:E153,E154,E162)</f>
        <v>15099285</v>
      </c>
    </row>
    <row r="196" spans="1:5" ht="12.75" hidden="1">
      <c r="A196" s="79">
        <v>3</v>
      </c>
      <c r="B196" s="135"/>
      <c r="C196" s="136"/>
      <c r="D196" s="137" t="s">
        <v>80</v>
      </c>
      <c r="E196" s="249">
        <f>SUM(E167)</f>
        <v>43630000</v>
      </c>
    </row>
    <row r="197" spans="1:5" ht="12.75" hidden="1">
      <c r="A197" s="79">
        <v>4</v>
      </c>
      <c r="B197" s="132"/>
      <c r="C197" s="133"/>
      <c r="D197" s="137" t="s">
        <v>81</v>
      </c>
      <c r="E197" s="249">
        <f>SUM(E172)</f>
        <v>710000</v>
      </c>
    </row>
    <row r="198" spans="1:5" ht="12.75" hidden="1">
      <c r="A198" s="79">
        <v>5</v>
      </c>
      <c r="B198" s="132"/>
      <c r="C198" s="133"/>
      <c r="D198" s="137" t="s">
        <v>362</v>
      </c>
      <c r="E198" s="249">
        <f>SUM(E140,E141,E142,E145,E177,E178,E180,E181)</f>
        <v>37034791</v>
      </c>
    </row>
    <row r="199" spans="1:5" ht="12.75" hidden="1">
      <c r="A199" s="79">
        <v>6</v>
      </c>
      <c r="B199" s="132"/>
      <c r="C199" s="133"/>
      <c r="D199" s="137" t="s">
        <v>363</v>
      </c>
      <c r="E199" s="249">
        <f>SUM(E135,E138,E143,E144,E183)</f>
        <v>14751180</v>
      </c>
    </row>
    <row r="200" spans="1:5" ht="15.75" hidden="1">
      <c r="A200" s="83">
        <v>7</v>
      </c>
      <c r="B200" s="139"/>
      <c r="C200" s="140"/>
      <c r="D200" s="141" t="s">
        <v>82</v>
      </c>
      <c r="E200" s="253">
        <f>SUM(E194:E199)</f>
        <v>127979444</v>
      </c>
    </row>
    <row r="201" spans="1:5" ht="18.75" customHeight="1" hidden="1">
      <c r="A201" s="79">
        <v>8</v>
      </c>
      <c r="B201" s="132"/>
      <c r="C201" s="133"/>
      <c r="D201" s="14" t="s">
        <v>24</v>
      </c>
      <c r="E201" s="254">
        <f>SUM(E43)</f>
        <v>64298449</v>
      </c>
    </row>
    <row r="202" spans="1:5" ht="12.75" hidden="1">
      <c r="A202" s="79">
        <v>9</v>
      </c>
      <c r="B202" s="135"/>
      <c r="C202" s="136"/>
      <c r="D202" s="137" t="s">
        <v>119</v>
      </c>
      <c r="E202" s="255">
        <f>SUM(E10,E24,E62,E66,E86,E99,E101)</f>
        <v>62710534</v>
      </c>
    </row>
    <row r="203" spans="1:5" ht="12.75" hidden="1">
      <c r="A203" s="79">
        <v>10</v>
      </c>
      <c r="B203" s="132"/>
      <c r="C203" s="133"/>
      <c r="D203" s="137" t="s">
        <v>118</v>
      </c>
      <c r="E203" s="255">
        <f>SUM(E12,E18,E19,E39)</f>
        <v>5032400</v>
      </c>
    </row>
    <row r="204" spans="1:5" ht="12.75" hidden="1">
      <c r="A204" s="79">
        <v>11</v>
      </c>
      <c r="B204" s="132"/>
      <c r="C204" s="133"/>
      <c r="D204" s="137" t="s">
        <v>354</v>
      </c>
      <c r="E204" s="255">
        <f>SUM(E34)</f>
        <v>704975</v>
      </c>
    </row>
    <row r="205" spans="1:5" ht="12.75" hidden="1">
      <c r="A205" s="79">
        <v>12</v>
      </c>
      <c r="B205" s="132"/>
      <c r="C205" s="133"/>
      <c r="D205" s="137" t="s">
        <v>355</v>
      </c>
      <c r="E205" s="255">
        <f>SUM(E25-E206)</f>
        <v>3055290</v>
      </c>
    </row>
    <row r="206" spans="1:5" ht="12.75" hidden="1">
      <c r="A206" s="79">
        <v>13</v>
      </c>
      <c r="B206" s="132"/>
      <c r="C206" s="133"/>
      <c r="D206" s="137" t="s">
        <v>356</v>
      </c>
      <c r="E206" s="267">
        <f>SUM('Příloha č. 1'!E206)</f>
        <v>0</v>
      </c>
    </row>
    <row r="207" spans="1:5" ht="12.75" hidden="1">
      <c r="A207" s="79">
        <v>14</v>
      </c>
      <c r="B207" s="135"/>
      <c r="C207" s="136"/>
      <c r="D207" s="137" t="s">
        <v>357</v>
      </c>
      <c r="E207" s="249">
        <f>SUM(E13,E14,E15,E16,E17,E23,E28,E31,E32,E35,E36,E37,E38,E40,E41,E42,E62,E66,E86,E99,E101)</f>
        <v>53917869</v>
      </c>
    </row>
    <row r="208" spans="1:5" ht="15.75" hidden="1">
      <c r="A208" s="84">
        <v>15</v>
      </c>
      <c r="B208" s="139"/>
      <c r="C208" s="140"/>
      <c r="D208" s="145" t="s">
        <v>83</v>
      </c>
      <c r="E208" s="257">
        <f>SUM(E201,E202)</f>
        <v>127008983</v>
      </c>
    </row>
    <row r="209" spans="1:5" ht="15.75" customHeight="1" hidden="1">
      <c r="A209" s="92">
        <v>16</v>
      </c>
      <c r="B209" s="146"/>
      <c r="C209" s="147"/>
      <c r="D209" s="148" t="s">
        <v>231</v>
      </c>
      <c r="E209" s="258">
        <f>SUM(E200-E208)</f>
        <v>970461</v>
      </c>
    </row>
    <row r="210" spans="1:5" ht="15.75" customHeight="1" hidden="1" thickBot="1">
      <c r="A210" s="93">
        <v>17</v>
      </c>
      <c r="B210" s="149"/>
      <c r="C210" s="150"/>
      <c r="D210" s="151" t="s">
        <v>46</v>
      </c>
      <c r="E210" s="259">
        <f>SUM(E185)</f>
        <v>111720</v>
      </c>
    </row>
    <row r="211" spans="1:5" ht="17.25" customHeight="1" hidden="1" thickBot="1">
      <c r="A211" s="80">
        <v>18</v>
      </c>
      <c r="B211" s="152"/>
      <c r="C211" s="153"/>
      <c r="D211" s="15" t="s">
        <v>350</v>
      </c>
      <c r="E211" s="260">
        <f>E209-E210</f>
        <v>858741</v>
      </c>
    </row>
    <row r="212" spans="1:5" ht="18.75" customHeight="1" hidden="1">
      <c r="A212" s="79">
        <v>19</v>
      </c>
      <c r="B212" s="132"/>
      <c r="C212" s="41">
        <v>914</v>
      </c>
      <c r="D212" s="17" t="s">
        <v>267</v>
      </c>
      <c r="E212" s="293">
        <f>SUM('Příloha č. 1'!E212)</f>
        <v>253342</v>
      </c>
    </row>
    <row r="213" spans="1:5" ht="12.75" hidden="1">
      <c r="A213" s="79">
        <v>20</v>
      </c>
      <c r="B213" s="135"/>
      <c r="C213" s="158">
        <v>9141</v>
      </c>
      <c r="D213" s="137" t="s">
        <v>233</v>
      </c>
      <c r="E213" s="293">
        <f>SUM('Příloha č. 1'!E213)</f>
        <v>207528</v>
      </c>
    </row>
    <row r="214" spans="1:5" ht="12.75" hidden="1">
      <c r="A214" s="79">
        <v>21</v>
      </c>
      <c r="B214" s="135"/>
      <c r="C214" s="158">
        <v>9142</v>
      </c>
      <c r="D214" s="137" t="s">
        <v>232</v>
      </c>
      <c r="E214" s="293">
        <f>SUM('Příloha č. 1'!E214)</f>
        <v>0</v>
      </c>
    </row>
    <row r="215" spans="1:5" ht="15.75" hidden="1">
      <c r="A215" s="79">
        <v>22</v>
      </c>
      <c r="B215" s="135"/>
      <c r="C215" s="159">
        <v>914</v>
      </c>
      <c r="D215" s="160" t="s">
        <v>263</v>
      </c>
      <c r="E215" s="293">
        <f>SUM('Příloha č. 1'!E215)</f>
        <v>460870</v>
      </c>
    </row>
    <row r="216" spans="1:5" ht="15.75" hidden="1">
      <c r="A216" s="79">
        <v>23</v>
      </c>
      <c r="B216" s="135"/>
      <c r="C216" s="159"/>
      <c r="D216" s="161" t="s">
        <v>84</v>
      </c>
      <c r="E216" s="249">
        <f>SUM(E212,E213,E214)</f>
        <v>460870</v>
      </c>
    </row>
    <row r="217" spans="1:5" ht="12.75" hidden="1">
      <c r="A217" s="79">
        <v>24</v>
      </c>
      <c r="B217" s="341" t="s">
        <v>114</v>
      </c>
      <c r="C217" s="343"/>
      <c r="D217" s="137" t="s">
        <v>85</v>
      </c>
      <c r="E217" s="255">
        <f>SUM(E216-E215)</f>
        <v>0</v>
      </c>
    </row>
    <row r="218" spans="1:5" ht="12.75" hidden="1">
      <c r="A218" s="79">
        <v>25</v>
      </c>
      <c r="B218" s="344">
        <f>SUM(E218,E219)</f>
        <v>0</v>
      </c>
      <c r="C218" s="345"/>
      <c r="D218" s="137" t="s">
        <v>241</v>
      </c>
      <c r="E218" s="267">
        <f>SUM('Příloha č. 1'!E218)</f>
        <v>0</v>
      </c>
    </row>
    <row r="219" spans="1:5" ht="12.75" hidden="1">
      <c r="A219" s="79">
        <v>26</v>
      </c>
      <c r="B219" s="135"/>
      <c r="C219" s="136"/>
      <c r="D219" s="137" t="s">
        <v>242</v>
      </c>
      <c r="E219" s="267">
        <f>SUM('Příloha č. 1'!E219)</f>
        <v>0</v>
      </c>
    </row>
    <row r="220" spans="1:5" ht="12.75" hidden="1">
      <c r="A220" s="79">
        <v>27</v>
      </c>
      <c r="B220" s="135"/>
      <c r="C220" s="136"/>
      <c r="D220" s="137" t="s">
        <v>314</v>
      </c>
      <c r="E220" s="262">
        <f>E217/SUM(E212:E214)</f>
        <v>0</v>
      </c>
    </row>
    <row r="221" spans="1:5" ht="12.75" hidden="1">
      <c r="A221" s="79">
        <v>28</v>
      </c>
      <c r="B221" s="135"/>
      <c r="C221" s="136"/>
      <c r="D221" s="137" t="s">
        <v>312</v>
      </c>
      <c r="E221" s="263">
        <f>E215-E212</f>
        <v>207528</v>
      </c>
    </row>
    <row r="222" spans="1:5" ht="12.75" hidden="1">
      <c r="A222" s="83">
        <v>29</v>
      </c>
      <c r="B222" s="139"/>
      <c r="C222" s="140"/>
      <c r="D222" s="165" t="s">
        <v>313</v>
      </c>
      <c r="E222" s="264">
        <f>E215/E212</f>
        <v>1.8191614497398774</v>
      </c>
    </row>
    <row r="223" spans="1:5" ht="18.75" customHeight="1" hidden="1">
      <c r="A223" s="79">
        <v>30</v>
      </c>
      <c r="B223" s="166"/>
      <c r="C223" s="167">
        <v>915</v>
      </c>
      <c r="D223" s="168" t="s">
        <v>262</v>
      </c>
      <c r="E223" s="267">
        <f>SUM('Příloha č. 1'!E223)</f>
        <v>2964673</v>
      </c>
    </row>
    <row r="224" spans="1:5" ht="12.75" hidden="1">
      <c r="A224" s="79">
        <v>31</v>
      </c>
      <c r="B224" s="135"/>
      <c r="C224" s="158">
        <v>9151</v>
      </c>
      <c r="D224" s="137" t="s">
        <v>347</v>
      </c>
      <c r="E224" s="267">
        <f>SUM('Příloha č. 1'!E224)</f>
        <v>371816</v>
      </c>
    </row>
    <row r="225" spans="1:5" ht="12.75" hidden="1">
      <c r="A225" s="79">
        <v>32</v>
      </c>
      <c r="B225" s="135"/>
      <c r="C225" s="158">
        <v>9152</v>
      </c>
      <c r="D225" s="137" t="s">
        <v>265</v>
      </c>
      <c r="E225" s="267">
        <f>SUM('Příloha č. 1'!E225)</f>
        <v>1437804</v>
      </c>
    </row>
    <row r="226" spans="1:5" ht="12.75" hidden="1">
      <c r="A226" s="79">
        <v>33</v>
      </c>
      <c r="B226" s="135"/>
      <c r="C226" s="158">
        <v>9153</v>
      </c>
      <c r="D226" s="137" t="s">
        <v>348</v>
      </c>
      <c r="E226" s="267">
        <f>SUM('Příloha č. 1'!E226)</f>
        <v>2072678</v>
      </c>
    </row>
    <row r="227" spans="1:5" ht="15.75" hidden="1">
      <c r="A227" s="79">
        <v>34</v>
      </c>
      <c r="B227" s="135"/>
      <c r="C227" s="159">
        <v>915</v>
      </c>
      <c r="D227" s="169" t="s">
        <v>261</v>
      </c>
      <c r="E227" s="267">
        <f>SUM('Příloha č. 1'!E227)</f>
        <v>3074559</v>
      </c>
    </row>
    <row r="228" spans="1:5" ht="15.75" hidden="1">
      <c r="A228" s="79">
        <v>35</v>
      </c>
      <c r="B228" s="170"/>
      <c r="C228" s="171"/>
      <c r="D228" s="161" t="s">
        <v>237</v>
      </c>
      <c r="E228" s="249">
        <f>SUM(E223,E224,E225,E226)</f>
        <v>6846971</v>
      </c>
    </row>
    <row r="229" spans="1:5" ht="12.75" customHeight="1" hidden="1">
      <c r="A229" s="79">
        <v>36</v>
      </c>
      <c r="B229" s="341" t="s">
        <v>114</v>
      </c>
      <c r="C229" s="343"/>
      <c r="D229" s="137" t="s">
        <v>316</v>
      </c>
      <c r="E229" s="249">
        <f>SUM(E228-E227)</f>
        <v>3772412</v>
      </c>
    </row>
    <row r="230" spans="1:5" ht="12.75" customHeight="1" hidden="1">
      <c r="A230" s="79">
        <v>37</v>
      </c>
      <c r="B230" s="344">
        <f>SUM(E230,E231)</f>
        <v>3772412</v>
      </c>
      <c r="C230" s="345"/>
      <c r="D230" s="137" t="s">
        <v>317</v>
      </c>
      <c r="E230" s="267">
        <f>SUM('Příloha č. 1'!E230)</f>
        <v>3164619</v>
      </c>
    </row>
    <row r="231" spans="1:5" ht="12.75" customHeight="1" hidden="1">
      <c r="A231" s="79">
        <v>38</v>
      </c>
      <c r="B231" s="135"/>
      <c r="C231" s="136"/>
      <c r="D231" s="137" t="s">
        <v>318</v>
      </c>
      <c r="E231" s="267">
        <f>SUM('Příloha č. 1'!E231)</f>
        <v>607793</v>
      </c>
    </row>
    <row r="232" spans="1:5" ht="12.75" customHeight="1" hidden="1">
      <c r="A232" s="79">
        <v>39</v>
      </c>
      <c r="B232" s="135"/>
      <c r="C232" s="136"/>
      <c r="D232" s="137" t="s">
        <v>319</v>
      </c>
      <c r="E232" s="262">
        <f>SUM(E229/E228)</f>
        <v>0.5509607094874507</v>
      </c>
    </row>
    <row r="233" spans="1:5" ht="12.75" customHeight="1" hidden="1">
      <c r="A233" s="79">
        <v>40</v>
      </c>
      <c r="B233" s="135"/>
      <c r="C233" s="136"/>
      <c r="D233" s="137" t="s">
        <v>320</v>
      </c>
      <c r="E233" s="262">
        <f>SUM(E227-E223)</f>
        <v>109886</v>
      </c>
    </row>
    <row r="234" spans="1:5" ht="12.75" customHeight="1" hidden="1">
      <c r="A234" s="83">
        <v>41</v>
      </c>
      <c r="B234" s="139"/>
      <c r="C234" s="140"/>
      <c r="D234" s="165" t="s">
        <v>321</v>
      </c>
      <c r="E234" s="262">
        <f>SUM(E227/E223)</f>
        <v>1.0370651333216176</v>
      </c>
    </row>
    <row r="235" spans="1:5" ht="18.75" customHeight="1" hidden="1">
      <c r="A235" s="79">
        <v>42</v>
      </c>
      <c r="B235" s="132"/>
      <c r="C235" s="41">
        <v>916</v>
      </c>
      <c r="D235" s="17" t="s">
        <v>260</v>
      </c>
      <c r="E235" s="267">
        <f>SUM('Příloha č. 1'!E235)</f>
        <v>11728826</v>
      </c>
    </row>
    <row r="236" spans="1:5" ht="12.75" hidden="1">
      <c r="A236" s="79">
        <v>43</v>
      </c>
      <c r="B236" s="135"/>
      <c r="C236" s="158">
        <v>9161</v>
      </c>
      <c r="D236" s="137" t="s">
        <v>238</v>
      </c>
      <c r="E236" s="267">
        <f>SUM('Příloha č. 1'!E236)</f>
        <v>393429</v>
      </c>
    </row>
    <row r="237" spans="1:5" ht="12.75" hidden="1">
      <c r="A237" s="79">
        <v>44</v>
      </c>
      <c r="B237" s="135"/>
      <c r="C237" s="158">
        <v>9162</v>
      </c>
      <c r="D237" s="137" t="s">
        <v>239</v>
      </c>
      <c r="E237" s="267">
        <f>SUM('Příloha č. 1'!E237)</f>
        <v>110539</v>
      </c>
    </row>
    <row r="238" spans="1:5" ht="12.75" hidden="1">
      <c r="A238" s="79">
        <v>45</v>
      </c>
      <c r="B238" s="135"/>
      <c r="C238" s="158">
        <v>9163</v>
      </c>
      <c r="D238" s="137" t="s">
        <v>349</v>
      </c>
      <c r="E238" s="267">
        <f>SUM('Příloha č. 1'!E238)</f>
        <v>744</v>
      </c>
    </row>
    <row r="239" spans="1:5" ht="12.75" hidden="1">
      <c r="A239" s="79">
        <v>46</v>
      </c>
      <c r="B239" s="135"/>
      <c r="C239" s="158">
        <v>9164</v>
      </c>
      <c r="D239" s="172" t="s">
        <v>345</v>
      </c>
      <c r="E239" s="267">
        <f>SUM('Příloha č. 1'!E239)</f>
        <v>0</v>
      </c>
    </row>
    <row r="240" spans="1:5" ht="12.75" hidden="1">
      <c r="A240" s="79">
        <v>47</v>
      </c>
      <c r="B240" s="135"/>
      <c r="C240" s="158">
        <v>9165</v>
      </c>
      <c r="D240" s="137" t="s">
        <v>240</v>
      </c>
      <c r="E240" s="267">
        <f>SUM('Příloha č. 1'!E240)</f>
        <v>0</v>
      </c>
    </row>
    <row r="241" spans="1:5" ht="12.75" hidden="1">
      <c r="A241" s="79">
        <v>48</v>
      </c>
      <c r="B241" s="135"/>
      <c r="C241" s="158">
        <v>9166</v>
      </c>
      <c r="D241" s="172" t="s">
        <v>346</v>
      </c>
      <c r="E241" s="267">
        <f>SUM('Příloha č. 1'!E241)</f>
        <v>607793</v>
      </c>
    </row>
    <row r="242" spans="1:5" ht="12.75" hidden="1">
      <c r="A242" s="79">
        <v>49</v>
      </c>
      <c r="B242" s="135"/>
      <c r="C242" s="158">
        <v>9167</v>
      </c>
      <c r="D242" s="173" t="s">
        <v>358</v>
      </c>
      <c r="E242" s="249">
        <f>SUM(E243,E252)</f>
        <v>40920859</v>
      </c>
    </row>
    <row r="243" spans="1:5" ht="15" hidden="1">
      <c r="A243" s="79">
        <v>50</v>
      </c>
      <c r="B243" s="135"/>
      <c r="C243" s="158">
        <v>91671</v>
      </c>
      <c r="D243" s="174" t="s">
        <v>371</v>
      </c>
      <c r="E243" s="262">
        <f>SUM(E244,E248)</f>
        <v>7929016</v>
      </c>
    </row>
    <row r="244" spans="1:5" ht="12.75" hidden="1">
      <c r="A244" s="79">
        <v>51</v>
      </c>
      <c r="B244" s="135"/>
      <c r="C244" s="159">
        <v>916712</v>
      </c>
      <c r="D244" s="175" t="s">
        <v>373</v>
      </c>
      <c r="E244" s="266">
        <f>SUM(E245:E247)</f>
        <v>7929016</v>
      </c>
    </row>
    <row r="245" spans="1:5" ht="12.75" hidden="1">
      <c r="A245" s="79">
        <v>52</v>
      </c>
      <c r="B245" s="135"/>
      <c r="C245" s="158">
        <v>9167121</v>
      </c>
      <c r="D245" s="66" t="s">
        <v>377</v>
      </c>
      <c r="E245" s="267">
        <f>SUM('Příloha č. 1'!E245)</f>
        <v>3676000</v>
      </c>
    </row>
    <row r="246" spans="1:5" ht="12.75" hidden="1">
      <c r="A246" s="79">
        <v>53</v>
      </c>
      <c r="B246" s="135"/>
      <c r="C246" s="158">
        <v>9167122</v>
      </c>
      <c r="D246" s="137" t="s">
        <v>375</v>
      </c>
      <c r="E246" s="267">
        <f>SUM('Příloha č. 1'!E246)</f>
        <v>4253016</v>
      </c>
    </row>
    <row r="247" spans="1:5" ht="12.75" hidden="1">
      <c r="A247" s="79">
        <v>54</v>
      </c>
      <c r="B247" s="135"/>
      <c r="C247" s="158">
        <v>9167123</v>
      </c>
      <c r="D247" s="137" t="s">
        <v>376</v>
      </c>
      <c r="E247" s="267">
        <f>SUM('Příloha č. 1'!E247)</f>
        <v>0</v>
      </c>
    </row>
    <row r="248" spans="1:5" ht="12.75" hidden="1">
      <c r="A248" s="79">
        <v>55</v>
      </c>
      <c r="B248" s="135"/>
      <c r="C248" s="159">
        <v>916713</v>
      </c>
      <c r="D248" s="175" t="s">
        <v>374</v>
      </c>
      <c r="E248" s="249">
        <f>SUM(E249:E251)</f>
        <v>0</v>
      </c>
    </row>
    <row r="249" spans="1:5" ht="12.75" hidden="1">
      <c r="A249" s="79">
        <v>56</v>
      </c>
      <c r="B249" s="135"/>
      <c r="C249" s="158">
        <v>9167131</v>
      </c>
      <c r="D249" s="137" t="s">
        <v>359</v>
      </c>
      <c r="E249" s="267">
        <f>SUM('Příloha č. 1'!E249)</f>
        <v>0</v>
      </c>
    </row>
    <row r="250" spans="1:5" ht="12.75" hidden="1">
      <c r="A250" s="79">
        <v>57</v>
      </c>
      <c r="B250" s="135"/>
      <c r="C250" s="158">
        <v>9167132</v>
      </c>
      <c r="D250" s="137" t="s">
        <v>360</v>
      </c>
      <c r="E250" s="267">
        <f>SUM('Příloha č. 1'!E250)</f>
        <v>0</v>
      </c>
    </row>
    <row r="251" spans="1:5" ht="12.75" hidden="1">
      <c r="A251" s="79">
        <v>58</v>
      </c>
      <c r="B251" s="135"/>
      <c r="C251" s="158">
        <v>9167135</v>
      </c>
      <c r="D251" s="137" t="s">
        <v>361</v>
      </c>
      <c r="E251" s="267">
        <f>SUM('Příloha č. 1'!E251)</f>
        <v>0</v>
      </c>
    </row>
    <row r="252" spans="1:5" ht="12.75" hidden="1">
      <c r="A252" s="79">
        <v>59</v>
      </c>
      <c r="B252" s="135"/>
      <c r="C252" s="159">
        <v>91672</v>
      </c>
      <c r="D252" s="9" t="s">
        <v>247</v>
      </c>
      <c r="E252" s="249">
        <f>SUM(E253,E254,E256)</f>
        <v>32991843</v>
      </c>
    </row>
    <row r="253" spans="1:5" ht="12.75" hidden="1">
      <c r="A253" s="79">
        <v>60</v>
      </c>
      <c r="B253" s="135"/>
      <c r="C253" s="158">
        <v>916721</v>
      </c>
      <c r="D253" s="14" t="s">
        <v>248</v>
      </c>
      <c r="E253" s="267">
        <f>SUM('Příloha č. 1'!E253)</f>
        <v>0</v>
      </c>
    </row>
    <row r="254" spans="1:5" ht="12.75" hidden="1">
      <c r="A254" s="79">
        <v>61</v>
      </c>
      <c r="B254" s="135"/>
      <c r="C254" s="158">
        <v>916722</v>
      </c>
      <c r="D254" s="14" t="s">
        <v>249</v>
      </c>
      <c r="E254" s="267">
        <f>SUM('Příloha č. 1'!E254)</f>
        <v>0</v>
      </c>
    </row>
    <row r="255" spans="1:5" ht="12.75" hidden="1">
      <c r="A255" s="79">
        <v>62</v>
      </c>
      <c r="B255" s="135"/>
      <c r="C255" s="158">
        <v>9167221</v>
      </c>
      <c r="D255" s="14" t="s">
        <v>388</v>
      </c>
      <c r="E255" s="267">
        <f>SUM('Příloha č. 1'!E255)</f>
        <v>0</v>
      </c>
    </row>
    <row r="256" spans="1:5" ht="12.75" hidden="1">
      <c r="A256" s="79">
        <v>63</v>
      </c>
      <c r="B256" s="135"/>
      <c r="C256" s="158">
        <v>916723</v>
      </c>
      <c r="D256" s="14" t="s">
        <v>250</v>
      </c>
      <c r="E256" s="267">
        <f>SUM('Příloha č. 1'!E256)</f>
        <v>32991843</v>
      </c>
    </row>
    <row r="257" spans="1:5" ht="15.75" hidden="1">
      <c r="A257" s="79">
        <v>64</v>
      </c>
      <c r="B257" s="135"/>
      <c r="C257" s="159">
        <v>916</v>
      </c>
      <c r="D257" s="17" t="s">
        <v>259</v>
      </c>
      <c r="E257" s="267">
        <f>SUM('Příloha č. 1'!E257)</f>
        <v>19016631</v>
      </c>
    </row>
    <row r="258" spans="1:5" ht="15.75" hidden="1">
      <c r="A258" s="79">
        <v>65</v>
      </c>
      <c r="B258" s="135"/>
      <c r="C258" s="136"/>
      <c r="D258" s="160" t="s">
        <v>235</v>
      </c>
      <c r="E258" s="255">
        <f>SUM(E235,E236,E237,E238,E239,E240,E241,E242)</f>
        <v>53762190</v>
      </c>
    </row>
    <row r="259" spans="1:5" ht="12.75" hidden="1">
      <c r="A259" s="79">
        <v>66</v>
      </c>
      <c r="B259" s="341" t="s">
        <v>114</v>
      </c>
      <c r="C259" s="343"/>
      <c r="D259" s="172" t="s">
        <v>322</v>
      </c>
      <c r="E259" s="255">
        <f>SUM(E258-E257)</f>
        <v>34745559</v>
      </c>
    </row>
    <row r="260" spans="1:5" ht="12.75" hidden="1">
      <c r="A260" s="79">
        <v>67</v>
      </c>
      <c r="B260" s="341">
        <f>SUM(E260:E263)</f>
        <v>34745559</v>
      </c>
      <c r="C260" s="342"/>
      <c r="D260" s="176" t="s">
        <v>243</v>
      </c>
      <c r="E260" s="267">
        <f>SUM('Příloha č. 1'!E260)</f>
        <v>3008454</v>
      </c>
    </row>
    <row r="261" spans="1:5" ht="12.75" hidden="1">
      <c r="A261" s="79">
        <v>68</v>
      </c>
      <c r="B261" s="135"/>
      <c r="C261" s="136"/>
      <c r="D261" s="176" t="s">
        <v>244</v>
      </c>
      <c r="E261" s="267">
        <f>SUM('Příloha č. 1'!E261)</f>
        <v>31506310</v>
      </c>
    </row>
    <row r="262" spans="1:5" ht="12.75" hidden="1">
      <c r="A262" s="79">
        <v>69</v>
      </c>
      <c r="B262" s="135"/>
      <c r="C262" s="136"/>
      <c r="D262" s="176" t="s">
        <v>245</v>
      </c>
      <c r="E262" s="267">
        <f>SUM('Příloha č. 1'!E262)</f>
        <v>0</v>
      </c>
    </row>
    <row r="263" spans="1:5" ht="12.75" hidden="1">
      <c r="A263" s="79">
        <v>70</v>
      </c>
      <c r="B263" s="135"/>
      <c r="C263" s="136"/>
      <c r="D263" s="176" t="s">
        <v>269</v>
      </c>
      <c r="E263" s="267">
        <f>SUM('Příloha č. 1'!E263)</f>
        <v>230795</v>
      </c>
    </row>
    <row r="264" spans="1:5" ht="12.75" hidden="1">
      <c r="A264" s="79">
        <v>71</v>
      </c>
      <c r="B264" s="135"/>
      <c r="C264" s="136"/>
      <c r="D264" s="176" t="s">
        <v>323</v>
      </c>
      <c r="E264" s="249">
        <f>SUM(E259/E258)</f>
        <v>0.6462824338071049</v>
      </c>
    </row>
    <row r="265" spans="1:5" ht="12.75" hidden="1">
      <c r="A265" s="79">
        <v>72</v>
      </c>
      <c r="B265" s="135"/>
      <c r="C265" s="136"/>
      <c r="D265" s="137" t="s">
        <v>324</v>
      </c>
      <c r="E265" s="249">
        <f>SUM(E257-E235)</f>
        <v>7287805</v>
      </c>
    </row>
    <row r="266" spans="1:5" ht="12.75" hidden="1">
      <c r="A266" s="79">
        <v>73</v>
      </c>
      <c r="B266" s="135"/>
      <c r="C266" s="136"/>
      <c r="D266" s="165" t="s">
        <v>315</v>
      </c>
      <c r="E266" s="249">
        <f>SUM(E257/E235)</f>
        <v>1.621358437749865</v>
      </c>
    </row>
    <row r="267" spans="1:5" ht="12.75" hidden="1">
      <c r="A267" s="79">
        <v>74</v>
      </c>
      <c r="B267" s="135"/>
      <c r="C267" s="159">
        <v>912</v>
      </c>
      <c r="D267" s="173" t="s">
        <v>257</v>
      </c>
      <c r="E267" s="267">
        <f>SUM('Příloha č. 1'!E267)</f>
        <v>3535655</v>
      </c>
    </row>
    <row r="268" spans="1:5" ht="13.5" hidden="1" thickBot="1">
      <c r="A268" s="84">
        <v>75</v>
      </c>
      <c r="B268" s="177"/>
      <c r="C268" s="178">
        <v>912</v>
      </c>
      <c r="D268" s="179" t="s">
        <v>258</v>
      </c>
      <c r="E268" s="267">
        <f>SUM('Příloha č. 1'!E268)</f>
        <v>3371729</v>
      </c>
    </row>
    <row r="269" spans="1:5" ht="13.5" hidden="1" thickTop="1">
      <c r="A269" s="85">
        <v>76</v>
      </c>
      <c r="B269" s="180"/>
      <c r="C269" s="181"/>
      <c r="D269" s="182" t="s">
        <v>270</v>
      </c>
      <c r="E269" s="269">
        <f>(E45/E270)/12*1000</f>
        <v>28335104.737269223</v>
      </c>
    </row>
    <row r="270" spans="1:8" ht="13.5" hidden="1" thickBot="1">
      <c r="A270" s="94">
        <v>77</v>
      </c>
      <c r="B270" s="128"/>
      <c r="C270" s="183"/>
      <c r="D270" s="130" t="s">
        <v>115</v>
      </c>
      <c r="E270" s="294">
        <f>SUM('Příloha č. 1'!E270)</f>
        <v>131.44</v>
      </c>
      <c r="F270" s="51"/>
      <c r="G270" s="51"/>
      <c r="H270" s="51"/>
    </row>
    <row r="271" spans="1:8" ht="12.75" hidden="1">
      <c r="A271" s="30"/>
      <c r="B271" s="119"/>
      <c r="C271" s="117"/>
      <c r="D271" s="184"/>
      <c r="E271" s="295"/>
      <c r="F271" s="51"/>
      <c r="G271" s="51"/>
      <c r="H271" s="51"/>
    </row>
    <row r="272" spans="1:8" ht="13.5" hidden="1" thickBot="1">
      <c r="A272" s="30"/>
      <c r="B272" s="119"/>
      <c r="C272" s="117"/>
      <c r="D272" s="184"/>
      <c r="E272" s="295"/>
      <c r="F272" s="51"/>
      <c r="G272" s="51"/>
      <c r="H272" s="51"/>
    </row>
    <row r="273" spans="1:8" ht="13.5" hidden="1" thickBot="1">
      <c r="A273" s="30"/>
      <c r="B273" s="119"/>
      <c r="C273" s="117"/>
      <c r="D273" s="122"/>
      <c r="E273" s="289" t="s">
        <v>280</v>
      </c>
      <c r="F273" s="51"/>
      <c r="G273" s="51"/>
      <c r="H273" s="51"/>
    </row>
    <row r="274" spans="1:8" ht="13.5" hidden="1" thickBot="1">
      <c r="A274" s="30"/>
      <c r="B274" s="119"/>
      <c r="C274" s="117"/>
      <c r="D274" s="122"/>
      <c r="E274" s="296"/>
      <c r="F274" s="51"/>
      <c r="G274" s="51"/>
      <c r="H274" s="51"/>
    </row>
    <row r="275" spans="1:8" ht="12.75" hidden="1">
      <c r="A275" s="34"/>
      <c r="B275" s="185"/>
      <c r="C275" s="186"/>
      <c r="D275" s="187"/>
      <c r="E275" s="297"/>
      <c r="F275" s="51"/>
      <c r="G275" s="51"/>
      <c r="H275" s="51"/>
    </row>
    <row r="276" spans="1:8" ht="15.75" hidden="1">
      <c r="A276" s="29"/>
      <c r="B276" s="119"/>
      <c r="C276" s="117"/>
      <c r="D276" s="188" t="s">
        <v>105</v>
      </c>
      <c r="E276" s="298" t="s">
        <v>1</v>
      </c>
      <c r="F276" s="51"/>
      <c r="G276" s="51"/>
      <c r="H276" s="51"/>
    </row>
    <row r="277" spans="1:8" ht="13.5" hidden="1" thickBot="1">
      <c r="A277" s="33"/>
      <c r="B277" s="189"/>
      <c r="C277" s="190"/>
      <c r="D277" s="6"/>
      <c r="E277" s="299"/>
      <c r="F277" s="51"/>
      <c r="G277" s="51"/>
      <c r="H277" s="51"/>
    </row>
    <row r="278" spans="1:8" ht="12.75" hidden="1">
      <c r="A278" s="34"/>
      <c r="B278" s="185"/>
      <c r="C278" s="186"/>
      <c r="D278" s="187"/>
      <c r="E278" s="300"/>
      <c r="F278" s="51"/>
      <c r="G278" s="51"/>
      <c r="H278" s="51"/>
    </row>
    <row r="279" spans="1:8" ht="12.75" hidden="1">
      <c r="A279" s="26">
        <v>1</v>
      </c>
      <c r="B279" s="132"/>
      <c r="C279" s="191"/>
      <c r="D279" s="14" t="s">
        <v>106</v>
      </c>
      <c r="E279" s="301">
        <f>SUM(E280,E281)</f>
        <v>52923253</v>
      </c>
      <c r="F279" s="51"/>
      <c r="G279" s="51"/>
      <c r="H279" s="51"/>
    </row>
    <row r="280" spans="1:8" ht="12.75" hidden="1">
      <c r="A280" s="25">
        <v>2</v>
      </c>
      <c r="B280" s="135"/>
      <c r="C280" s="192"/>
      <c r="D280" s="137" t="s">
        <v>251</v>
      </c>
      <c r="E280" s="267">
        <f>SUM('Příloha č. 2'!E280)</f>
        <v>117497</v>
      </c>
      <c r="F280" s="51"/>
      <c r="G280" s="51"/>
      <c r="H280" s="51"/>
    </row>
    <row r="281" spans="1:8" ht="12.75" hidden="1">
      <c r="A281" s="25">
        <v>3</v>
      </c>
      <c r="B281" s="135"/>
      <c r="C281" s="192"/>
      <c r="D281" s="137" t="s">
        <v>252</v>
      </c>
      <c r="E281" s="267">
        <f>SUM('Příloha č. 2'!E281)</f>
        <v>52805756</v>
      </c>
      <c r="F281" s="51"/>
      <c r="G281" s="51"/>
      <c r="H281" s="51"/>
    </row>
    <row r="282" spans="1:8" ht="12.75" hidden="1">
      <c r="A282" s="25">
        <v>4</v>
      </c>
      <c r="B282" s="135"/>
      <c r="C282" s="192"/>
      <c r="D282" s="137" t="s">
        <v>264</v>
      </c>
      <c r="E282" s="267">
        <f>SUM('Příloha č. 2'!E282)</f>
        <v>2745007</v>
      </c>
      <c r="F282" s="51"/>
      <c r="G282" s="51"/>
      <c r="H282" s="51"/>
    </row>
    <row r="283" spans="1:8" ht="12.75" hidden="1">
      <c r="A283" s="25">
        <v>5</v>
      </c>
      <c r="B283" s="135"/>
      <c r="C283" s="192"/>
      <c r="D283" s="137"/>
      <c r="E283" s="249"/>
      <c r="F283" s="51"/>
      <c r="G283" s="51"/>
      <c r="H283" s="51"/>
    </row>
    <row r="284" spans="1:8" ht="12.75" hidden="1">
      <c r="A284" s="25">
        <v>6</v>
      </c>
      <c r="B284" s="135"/>
      <c r="C284" s="192"/>
      <c r="D284" s="137" t="s">
        <v>253</v>
      </c>
      <c r="E284" s="267">
        <f>SUM('Příloha č. 2'!E284)</f>
        <v>11423590</v>
      </c>
      <c r="F284" s="51"/>
      <c r="G284" s="51"/>
      <c r="H284" s="51"/>
    </row>
    <row r="285" spans="1:8" ht="12.75" hidden="1">
      <c r="A285" s="25">
        <v>7</v>
      </c>
      <c r="B285" s="135"/>
      <c r="C285" s="192"/>
      <c r="D285" s="137" t="s">
        <v>254</v>
      </c>
      <c r="E285" s="267">
        <f>SUM('Příloha č. 2'!E285)</f>
        <v>38323354</v>
      </c>
      <c r="F285" s="51"/>
      <c r="G285" s="51"/>
      <c r="H285" s="51"/>
    </row>
    <row r="286" spans="1:8" ht="12.75" hidden="1">
      <c r="A286" s="25">
        <v>8</v>
      </c>
      <c r="B286" s="135"/>
      <c r="C286" s="192"/>
      <c r="D286" s="137"/>
      <c r="E286" s="302"/>
      <c r="F286" s="51"/>
      <c r="G286" s="51"/>
      <c r="H286" s="51"/>
    </row>
    <row r="287" spans="1:8" ht="12.75" hidden="1">
      <c r="A287" s="25">
        <v>9</v>
      </c>
      <c r="B287" s="132"/>
      <c r="C287" s="191"/>
      <c r="D287" s="175" t="s">
        <v>107</v>
      </c>
      <c r="E287" s="303">
        <f>E279-E282+E284-E285-E215-E257-E227</f>
        <v>726422</v>
      </c>
      <c r="F287" s="51"/>
      <c r="G287" s="51"/>
      <c r="H287" s="51"/>
    </row>
    <row r="288" spans="1:8" ht="12.75" hidden="1">
      <c r="A288" s="25">
        <v>10</v>
      </c>
      <c r="B288" s="132"/>
      <c r="C288" s="191"/>
      <c r="D288" s="137"/>
      <c r="E288" s="302"/>
      <c r="F288" s="51"/>
      <c r="G288" s="51"/>
      <c r="H288" s="51"/>
    </row>
    <row r="289" spans="1:8" ht="12.75" hidden="1">
      <c r="A289" s="25">
        <v>11</v>
      </c>
      <c r="B289" s="135"/>
      <c r="C289" s="192"/>
      <c r="D289" s="175" t="s">
        <v>108</v>
      </c>
      <c r="E289" s="262">
        <f>E287/(E208/12)</f>
        <v>0.06863344461233896</v>
      </c>
      <c r="F289" s="51"/>
      <c r="G289" s="51"/>
      <c r="H289" s="51"/>
    </row>
    <row r="290" spans="1:8" ht="12.75" hidden="1">
      <c r="A290" s="26">
        <v>12</v>
      </c>
      <c r="B290" s="193"/>
      <c r="C290" s="191"/>
      <c r="D290" s="14"/>
      <c r="E290" s="266"/>
      <c r="F290" s="51"/>
      <c r="G290" s="51"/>
      <c r="H290" s="51"/>
    </row>
    <row r="291" spans="1:8" ht="12.75" hidden="1">
      <c r="A291" s="25">
        <v>13</v>
      </c>
      <c r="B291" s="194"/>
      <c r="C291" s="192"/>
      <c r="D291" s="137" t="s">
        <v>255</v>
      </c>
      <c r="E291" s="267">
        <f>SUM('Příloha č. 2'!E291)</f>
        <v>2252492</v>
      </c>
      <c r="F291" s="51"/>
      <c r="G291" s="51"/>
      <c r="H291" s="51"/>
    </row>
    <row r="292" spans="1:8" ht="12.75" hidden="1">
      <c r="A292" s="25">
        <v>14</v>
      </c>
      <c r="B292" s="194"/>
      <c r="C292" s="192"/>
      <c r="D292" s="137" t="s">
        <v>256</v>
      </c>
      <c r="E292" s="267">
        <f>SUM('Příloha č. 2'!E292)</f>
        <v>2472647</v>
      </c>
      <c r="F292" s="51"/>
      <c r="G292" s="51"/>
      <c r="H292" s="51"/>
    </row>
    <row r="293" spans="1:8" ht="13.5" hidden="1" thickBot="1">
      <c r="A293" s="35">
        <v>15</v>
      </c>
      <c r="B293" s="195"/>
      <c r="C293" s="196"/>
      <c r="D293" s="197" t="s">
        <v>109</v>
      </c>
      <c r="E293" s="304">
        <f>E292-E291</f>
        <v>220155</v>
      </c>
      <c r="F293" s="51"/>
      <c r="G293" s="51"/>
      <c r="H293" s="51"/>
    </row>
    <row r="294" spans="1:8" ht="12.75" hidden="1">
      <c r="A294" s="30"/>
      <c r="B294" s="119"/>
      <c r="C294" s="117"/>
      <c r="D294" s="184"/>
      <c r="E294" s="295"/>
      <c r="F294" s="51"/>
      <c r="G294" s="51"/>
      <c r="H294" s="51"/>
    </row>
    <row r="295" spans="1:8" ht="13.5" hidden="1" thickBot="1">
      <c r="A295" s="30"/>
      <c r="B295" s="119"/>
      <c r="C295" s="117"/>
      <c r="D295" s="184"/>
      <c r="E295" s="295"/>
      <c r="F295" s="51"/>
      <c r="G295" s="51"/>
      <c r="H295" s="51"/>
    </row>
    <row r="296" spans="1:6" ht="13.5" hidden="1" thickBot="1">
      <c r="A296" s="30"/>
      <c r="B296" s="119"/>
      <c r="C296" s="117"/>
      <c r="D296" s="184"/>
      <c r="E296" s="290"/>
      <c r="F296" s="82" t="s">
        <v>351</v>
      </c>
    </row>
    <row r="297" spans="1:6" ht="13.5" hidden="1" thickBot="1">
      <c r="A297" s="31"/>
      <c r="B297" s="189"/>
      <c r="C297" s="190"/>
      <c r="D297" s="198"/>
      <c r="E297" s="305"/>
      <c r="F297" s="81"/>
    </row>
    <row r="298" spans="1:6" ht="12.75" hidden="1">
      <c r="A298" s="34"/>
      <c r="B298" s="185"/>
      <c r="C298" s="186"/>
      <c r="D298" s="187"/>
      <c r="E298" s="306"/>
      <c r="F298" s="98"/>
    </row>
    <row r="299" spans="1:6" ht="15.75" hidden="1">
      <c r="A299" s="29"/>
      <c r="B299" s="119"/>
      <c r="C299" s="117"/>
      <c r="D299" s="188" t="s">
        <v>86</v>
      </c>
      <c r="E299" s="307" t="s">
        <v>87</v>
      </c>
      <c r="F299" s="99" t="s">
        <v>1</v>
      </c>
    </row>
    <row r="300" spans="1:6" ht="14.25" hidden="1">
      <c r="A300" s="32"/>
      <c r="B300" s="199"/>
      <c r="C300" s="200"/>
      <c r="D300" s="201"/>
      <c r="E300" s="308"/>
      <c r="F300" s="100"/>
    </row>
    <row r="301" spans="1:6" ht="14.25" hidden="1">
      <c r="A301" s="28"/>
      <c r="B301" s="119"/>
      <c r="C301" s="117"/>
      <c r="D301" s="202"/>
      <c r="E301" s="309"/>
      <c r="F301" s="101"/>
    </row>
    <row r="302" spans="1:6" ht="12" customHeight="1" hidden="1">
      <c r="A302" s="26">
        <v>1</v>
      </c>
      <c r="B302" s="193"/>
      <c r="C302" s="191"/>
      <c r="D302" s="14" t="s">
        <v>88</v>
      </c>
      <c r="E302" s="310">
        <f>SUM(F302/E200)</f>
        <v>0.6358426670458109</v>
      </c>
      <c r="F302" s="96">
        <f>SUM(E196,E197,E198)</f>
        <v>81374791</v>
      </c>
    </row>
    <row r="303" spans="1:6" ht="12.75" customHeight="1" hidden="1">
      <c r="A303" s="26">
        <v>2</v>
      </c>
      <c r="B303" s="194"/>
      <c r="C303" s="192"/>
      <c r="D303" s="137" t="s">
        <v>89</v>
      </c>
      <c r="E303" s="311">
        <f>SUM(F303/E200)</f>
        <v>0.3641573329541891</v>
      </c>
      <c r="F303" s="97">
        <f>SUM(E194,E195,E199)</f>
        <v>46604653</v>
      </c>
    </row>
    <row r="304" spans="1:6" ht="12.75" hidden="1">
      <c r="A304" s="26">
        <v>3</v>
      </c>
      <c r="B304" s="194"/>
      <c r="C304" s="192"/>
      <c r="D304" s="137"/>
      <c r="E304" s="311"/>
      <c r="F304" s="97"/>
    </row>
    <row r="305" spans="1:6" ht="12.75" customHeight="1" hidden="1">
      <c r="A305" s="26">
        <v>4</v>
      </c>
      <c r="B305" s="194"/>
      <c r="C305" s="192"/>
      <c r="D305" s="137" t="s">
        <v>367</v>
      </c>
      <c r="E305" s="311">
        <f>SUM(F305/F302)</f>
        <v>0.5550065744562097</v>
      </c>
      <c r="F305" s="97">
        <f>SUM(E141,E145,E167)</f>
        <v>45163544</v>
      </c>
    </row>
    <row r="306" spans="1:6" ht="12.75" hidden="1">
      <c r="A306" s="26">
        <v>5</v>
      </c>
      <c r="B306" s="194"/>
      <c r="C306" s="192"/>
      <c r="D306" s="137" t="s">
        <v>368</v>
      </c>
      <c r="E306" s="311">
        <f>SUM(F306/F302)</f>
        <v>0.008811082537834107</v>
      </c>
      <c r="F306" s="97">
        <f>SUM(E140,E172)</f>
        <v>717000</v>
      </c>
    </row>
    <row r="307" spans="1:6" ht="12.75" hidden="1">
      <c r="A307" s="26">
        <v>6</v>
      </c>
      <c r="B307" s="194"/>
      <c r="C307" s="192"/>
      <c r="D307" s="137" t="s">
        <v>369</v>
      </c>
      <c r="E307" s="311">
        <f>SUM(F307/F302)</f>
        <v>0.4361823430059562</v>
      </c>
      <c r="F307" s="97">
        <f>SUM(E142,E177,E178,E180,E181)</f>
        <v>35494247</v>
      </c>
    </row>
    <row r="308" spans="1:6" ht="12.75" hidden="1">
      <c r="A308" s="26">
        <v>7</v>
      </c>
      <c r="B308" s="194"/>
      <c r="C308" s="192"/>
      <c r="D308" s="137"/>
      <c r="E308" s="311"/>
      <c r="F308" s="97"/>
    </row>
    <row r="309" spans="1:6" ht="12.75" hidden="1">
      <c r="A309" s="26">
        <v>8</v>
      </c>
      <c r="B309" s="194"/>
      <c r="C309" s="192"/>
      <c r="D309" s="137" t="s">
        <v>366</v>
      </c>
      <c r="E309" s="311">
        <f>SUM(F309/E200)</f>
        <v>0.7511047711693449</v>
      </c>
      <c r="F309" s="97">
        <f>SUM(E196:E199)</f>
        <v>96125971</v>
      </c>
    </row>
    <row r="310" spans="1:6" ht="12.75" hidden="1">
      <c r="A310" s="26">
        <v>9</v>
      </c>
      <c r="B310" s="194"/>
      <c r="C310" s="192"/>
      <c r="D310" s="137" t="s">
        <v>370</v>
      </c>
      <c r="E310" s="311">
        <f>SUM(F310/E200)</f>
        <v>0.248895228830655</v>
      </c>
      <c r="F310" s="97">
        <f>SUM(E194,E195)</f>
        <v>31853473</v>
      </c>
    </row>
    <row r="311" spans="1:6" ht="12.75" hidden="1">
      <c r="A311" s="26">
        <v>10</v>
      </c>
      <c r="B311" s="194"/>
      <c r="C311" s="192"/>
      <c r="D311" s="137"/>
      <c r="E311" s="311"/>
      <c r="F311" s="97"/>
    </row>
    <row r="312" spans="1:6" ht="12.75" hidden="1">
      <c r="A312" s="26">
        <v>11</v>
      </c>
      <c r="B312" s="194"/>
      <c r="C312" s="192"/>
      <c r="D312" s="137" t="s">
        <v>90</v>
      </c>
      <c r="E312" s="311">
        <f>SUM(F312/E200)</f>
        <v>0.13091311757847612</v>
      </c>
      <c r="F312" s="97">
        <f>E194</f>
        <v>16754188</v>
      </c>
    </row>
    <row r="313" spans="1:6" ht="12.75" hidden="1">
      <c r="A313" s="26">
        <v>12</v>
      </c>
      <c r="B313" s="194"/>
      <c r="C313" s="192"/>
      <c r="D313" s="137" t="s">
        <v>130</v>
      </c>
      <c r="E313" s="311">
        <f>SUM(F313/E200)</f>
        <v>0.1179821112521789</v>
      </c>
      <c r="F313" s="97">
        <f>E195</f>
        <v>15099285</v>
      </c>
    </row>
    <row r="314" spans="1:6" ht="12.75" hidden="1">
      <c r="A314" s="26">
        <v>13</v>
      </c>
      <c r="B314" s="194"/>
      <c r="C314" s="192"/>
      <c r="D314" s="137" t="s">
        <v>364</v>
      </c>
      <c r="E314" s="311">
        <f>SUM(F314/E200)</f>
        <v>0.6358426670458109</v>
      </c>
      <c r="F314" s="97">
        <f>SUM(E196,E197,E198)</f>
        <v>81374791</v>
      </c>
    </row>
    <row r="315" spans="1:6" ht="12.75" hidden="1">
      <c r="A315" s="26">
        <v>14</v>
      </c>
      <c r="B315" s="194"/>
      <c r="C315" s="192"/>
      <c r="D315" s="203" t="s">
        <v>365</v>
      </c>
      <c r="E315" s="311">
        <f>SUM(F315/E200)</f>
        <v>0.11526210412353409</v>
      </c>
      <c r="F315" s="97">
        <f>SUM(E199)</f>
        <v>14751180</v>
      </c>
    </row>
    <row r="316" spans="1:6" ht="12.75" hidden="1">
      <c r="A316" s="27"/>
      <c r="B316" s="199"/>
      <c r="C316" s="200"/>
      <c r="D316" s="165"/>
      <c r="E316" s="312"/>
      <c r="F316" s="100"/>
    </row>
    <row r="317" spans="1:6" ht="12.75" hidden="1">
      <c r="A317" s="29"/>
      <c r="B317" s="119"/>
      <c r="C317" s="117"/>
      <c r="D317" s="204"/>
      <c r="E317" s="309"/>
      <c r="F317" s="101"/>
    </row>
    <row r="318" spans="1:6" ht="15.75" hidden="1">
      <c r="A318" s="32"/>
      <c r="B318" s="199"/>
      <c r="C318" s="200"/>
      <c r="D318" s="141" t="s">
        <v>91</v>
      </c>
      <c r="E318" s="308"/>
      <c r="F318" s="100"/>
    </row>
    <row r="319" spans="1:6" ht="15.75" hidden="1">
      <c r="A319" s="28"/>
      <c r="B319" s="119"/>
      <c r="C319" s="117"/>
      <c r="D319" s="188"/>
      <c r="E319" s="313"/>
      <c r="F319" s="101"/>
    </row>
    <row r="320" spans="1:6" ht="12.75" hidden="1">
      <c r="A320" s="26">
        <v>15</v>
      </c>
      <c r="B320" s="193"/>
      <c r="C320" s="191"/>
      <c r="D320" s="14" t="s">
        <v>83</v>
      </c>
      <c r="E320" s="310">
        <v>1</v>
      </c>
      <c r="F320" s="96">
        <f>E208</f>
        <v>127008983</v>
      </c>
    </row>
    <row r="321" spans="1:6" ht="12.75" hidden="1">
      <c r="A321" s="26">
        <v>16</v>
      </c>
      <c r="B321" s="194"/>
      <c r="C321" s="192"/>
      <c r="D321" s="14" t="s">
        <v>92</v>
      </c>
      <c r="E321" s="309"/>
      <c r="F321" s="97">
        <f>F320/12</f>
        <v>10584081.916666666</v>
      </c>
    </row>
    <row r="322" spans="1:6" ht="12.75" hidden="1">
      <c r="A322" s="26">
        <v>17</v>
      </c>
      <c r="B322" s="194"/>
      <c r="C322" s="192"/>
      <c r="D322" s="137"/>
      <c r="E322" s="311"/>
      <c r="F322" s="97"/>
    </row>
    <row r="323" spans="1:6" ht="12.75" hidden="1">
      <c r="A323" s="26">
        <v>18</v>
      </c>
      <c r="B323" s="194"/>
      <c r="C323" s="192"/>
      <c r="D323" s="137" t="s">
        <v>93</v>
      </c>
      <c r="E323" s="311">
        <f>E201/F320</f>
        <v>0.5062511916972046</v>
      </c>
      <c r="F323" s="97">
        <f>E201</f>
        <v>64298449</v>
      </c>
    </row>
    <row r="324" spans="1:6" ht="12.75" hidden="1">
      <c r="A324" s="26">
        <v>19</v>
      </c>
      <c r="B324" s="194"/>
      <c r="C324" s="192"/>
      <c r="D324" s="137" t="s">
        <v>331</v>
      </c>
      <c r="E324" s="311">
        <f>E202/F320</f>
        <v>0.4937488083027954</v>
      </c>
      <c r="F324" s="97">
        <f>E202</f>
        <v>62710534</v>
      </c>
    </row>
    <row r="325" spans="1:6" ht="12.75" hidden="1">
      <c r="A325" s="26">
        <v>20</v>
      </c>
      <c r="B325" s="194"/>
      <c r="C325" s="192"/>
      <c r="D325" s="137"/>
      <c r="E325" s="311"/>
      <c r="F325" s="97"/>
    </row>
    <row r="326" spans="1:6" ht="12.75" hidden="1">
      <c r="A326" s="26">
        <v>21</v>
      </c>
      <c r="B326" s="194"/>
      <c r="C326" s="192"/>
      <c r="D326" s="137" t="s">
        <v>94</v>
      </c>
      <c r="E326" s="311"/>
      <c r="F326" s="97">
        <f>E201/E270</f>
        <v>489184.7915398661</v>
      </c>
    </row>
    <row r="327" spans="1:6" ht="12.75" hidden="1">
      <c r="A327" s="26">
        <v>22</v>
      </c>
      <c r="B327" s="194"/>
      <c r="C327" s="192"/>
      <c r="D327" s="137" t="s">
        <v>95</v>
      </c>
      <c r="E327" s="311"/>
      <c r="F327" s="97">
        <f>E202/E270</f>
        <v>477103.8800973828</v>
      </c>
    </row>
    <row r="328" spans="1:6" ht="12.75" hidden="1">
      <c r="A328" s="26">
        <v>23</v>
      </c>
      <c r="B328" s="194"/>
      <c r="C328" s="192"/>
      <c r="D328" s="137"/>
      <c r="E328" s="314"/>
      <c r="F328" s="97"/>
    </row>
    <row r="329" spans="1:6" ht="12.75" hidden="1">
      <c r="A329" s="26">
        <v>24</v>
      </c>
      <c r="B329" s="194"/>
      <c r="C329" s="192"/>
      <c r="D329" s="137" t="s">
        <v>96</v>
      </c>
      <c r="E329" s="311"/>
      <c r="F329" s="97">
        <f>F320/E270</f>
        <v>966288.671637249</v>
      </c>
    </row>
    <row r="330" spans="1:6" ht="12.75" hidden="1">
      <c r="A330" s="26">
        <v>25</v>
      </c>
      <c r="B330" s="194"/>
      <c r="C330" s="192"/>
      <c r="D330" s="137"/>
      <c r="E330" s="309"/>
      <c r="F330" s="97"/>
    </row>
    <row r="331" spans="1:6" ht="12.75" hidden="1">
      <c r="A331" s="26">
        <v>26</v>
      </c>
      <c r="B331" s="194"/>
      <c r="C331" s="192"/>
      <c r="D331" s="137" t="s">
        <v>97</v>
      </c>
      <c r="E331" s="311">
        <f>E203/F320</f>
        <v>0.0396223942679708</v>
      </c>
      <c r="F331" s="97">
        <f>E203</f>
        <v>5032400</v>
      </c>
    </row>
    <row r="332" spans="1:6" ht="12.75" hidden="1">
      <c r="A332" s="26">
        <v>27</v>
      </c>
      <c r="B332" s="194"/>
      <c r="C332" s="192"/>
      <c r="D332" s="137" t="s">
        <v>98</v>
      </c>
      <c r="E332" s="311"/>
      <c r="F332" s="97">
        <f>E203/E270</f>
        <v>38286.67072428484</v>
      </c>
    </row>
    <row r="333" spans="1:6" ht="12.75" hidden="1">
      <c r="A333" s="26">
        <v>28</v>
      </c>
      <c r="B333" s="194"/>
      <c r="C333" s="192"/>
      <c r="D333" s="137" t="s">
        <v>99</v>
      </c>
      <c r="E333" s="311">
        <f>F333/F320</f>
        <v>0.12877006502760519</v>
      </c>
      <c r="F333" s="97">
        <f>SUM(E14,E17)</f>
        <v>16354955</v>
      </c>
    </row>
    <row r="334" spans="1:6" ht="12.75" hidden="1">
      <c r="A334" s="26">
        <v>29</v>
      </c>
      <c r="B334" s="194"/>
      <c r="C334" s="192"/>
      <c r="D334" s="137" t="s">
        <v>100</v>
      </c>
      <c r="E334" s="311"/>
      <c r="F334" s="97">
        <f>F333/E270</f>
        <v>124429.05508216677</v>
      </c>
    </row>
    <row r="335" spans="1:6" ht="12.75" hidden="1">
      <c r="A335" s="26">
        <v>30</v>
      </c>
      <c r="B335" s="194"/>
      <c r="C335" s="192"/>
      <c r="D335" s="137" t="s">
        <v>101</v>
      </c>
      <c r="E335" s="311">
        <f>F335/F320</f>
        <v>0.020770058445393584</v>
      </c>
      <c r="F335" s="97">
        <f>SUM(E28)</f>
        <v>2637984</v>
      </c>
    </row>
    <row r="336" spans="1:6" ht="12.75" hidden="1">
      <c r="A336" s="26">
        <v>31</v>
      </c>
      <c r="B336" s="194"/>
      <c r="C336" s="192"/>
      <c r="D336" s="137" t="s">
        <v>102</v>
      </c>
      <c r="E336" s="309"/>
      <c r="F336" s="97">
        <f>F335/E270</f>
        <v>20069.87218502739</v>
      </c>
    </row>
    <row r="337" spans="1:6" ht="12.75" hidden="1">
      <c r="A337" s="26">
        <v>32</v>
      </c>
      <c r="B337" s="194"/>
      <c r="C337" s="192"/>
      <c r="D337" s="137"/>
      <c r="E337" s="315"/>
      <c r="F337" s="97"/>
    </row>
    <row r="338" spans="1:6" ht="12.75" hidden="1">
      <c r="A338" s="26">
        <v>33</v>
      </c>
      <c r="B338" s="194"/>
      <c r="C338" s="192"/>
      <c r="D338" s="137" t="s">
        <v>103</v>
      </c>
      <c r="E338" s="311"/>
      <c r="F338" s="97"/>
    </row>
    <row r="339" spans="1:6" ht="12.75" hidden="1">
      <c r="A339" s="26">
        <v>34</v>
      </c>
      <c r="B339" s="194"/>
      <c r="C339" s="192"/>
      <c r="D339" s="137" t="s">
        <v>104</v>
      </c>
      <c r="E339" s="311">
        <f>E211/F320</f>
        <v>0.0067612619179857536</v>
      </c>
      <c r="F339" s="97">
        <f>E211</f>
        <v>858741</v>
      </c>
    </row>
    <row r="340" spans="1:6" ht="13.5" hidden="1" thickBot="1">
      <c r="A340" s="33"/>
      <c r="B340" s="189"/>
      <c r="C340" s="190"/>
      <c r="D340" s="6"/>
      <c r="E340" s="316"/>
      <c r="F340" s="102"/>
    </row>
    <row r="341" spans="1:5" ht="6.75" customHeight="1">
      <c r="A341" s="30"/>
      <c r="B341" s="119"/>
      <c r="C341" s="117"/>
      <c r="D341" s="122"/>
      <c r="E341" s="317"/>
    </row>
    <row r="342" spans="1:5" ht="6" customHeight="1">
      <c r="A342" s="19"/>
      <c r="B342" s="55"/>
      <c r="C342" s="19"/>
      <c r="D342" s="2"/>
      <c r="E342" s="290"/>
    </row>
    <row r="343" spans="1:5" ht="12.75">
      <c r="A343" s="36" t="s">
        <v>110</v>
      </c>
      <c r="B343" s="119"/>
      <c r="C343" s="339" t="s">
        <v>407</v>
      </c>
      <c r="D343" s="340"/>
      <c r="E343" s="317" t="s">
        <v>111</v>
      </c>
    </row>
    <row r="344" spans="1:5" ht="12.75">
      <c r="A344" s="117" t="s">
        <v>112</v>
      </c>
      <c r="B344" s="119"/>
      <c r="C344" s="337">
        <v>41663</v>
      </c>
      <c r="D344" s="338"/>
      <c r="E344" s="318"/>
    </row>
    <row r="345" spans="1:5" ht="12.75">
      <c r="A345" s="118" t="s">
        <v>113</v>
      </c>
      <c r="B345" s="120"/>
      <c r="C345" s="339">
        <v>315639507</v>
      </c>
      <c r="D345" s="340"/>
      <c r="E345" s="318"/>
    </row>
    <row r="346" spans="1:5" ht="12.75">
      <c r="A346" s="19"/>
      <c r="B346" s="55"/>
      <c r="C346" s="19"/>
      <c r="D346" s="2"/>
      <c r="E346" s="319"/>
    </row>
    <row r="347" spans="1:5" ht="12.75">
      <c r="A347" s="19"/>
      <c r="B347" s="55"/>
      <c r="C347" s="19"/>
      <c r="D347" s="2"/>
      <c r="E347" s="319"/>
    </row>
    <row r="348" ht="12.75">
      <c r="E348" s="319"/>
    </row>
    <row r="349" ht="12.75">
      <c r="E349" s="319"/>
    </row>
    <row r="350" ht="12.75">
      <c r="E350" s="319"/>
    </row>
    <row r="351" ht="12.75">
      <c r="E351" s="319"/>
    </row>
    <row r="352" ht="12.75">
      <c r="E352" s="319"/>
    </row>
    <row r="353" ht="12.75">
      <c r="E353" s="319"/>
    </row>
    <row r="354" ht="12.75">
      <c r="E354" s="319"/>
    </row>
    <row r="355" ht="12.75">
      <c r="E355" s="319"/>
    </row>
    <row r="356" ht="12.75">
      <c r="E356" s="319"/>
    </row>
    <row r="357" ht="12.75">
      <c r="E357" s="319"/>
    </row>
    <row r="358" ht="12.75">
      <c r="E358" s="319"/>
    </row>
    <row r="359" ht="12.75">
      <c r="E359" s="319"/>
    </row>
    <row r="360" ht="12.75">
      <c r="E360" s="319"/>
    </row>
    <row r="361" ht="12.75">
      <c r="E361" s="319"/>
    </row>
    <row r="362" ht="12.75">
      <c r="E362" s="319"/>
    </row>
    <row r="363" ht="12.75">
      <c r="E363" s="319"/>
    </row>
    <row r="364" ht="12.75">
      <c r="E364" s="319"/>
    </row>
    <row r="365" ht="12.75">
      <c r="E365" s="319"/>
    </row>
    <row r="366" ht="12.75">
      <c r="E366" s="319"/>
    </row>
    <row r="367" ht="12.75">
      <c r="E367" s="319"/>
    </row>
    <row r="368" ht="12.75">
      <c r="E368" s="319"/>
    </row>
    <row r="369" ht="12.75">
      <c r="E369" s="319"/>
    </row>
    <row r="370" ht="12.75">
      <c r="E370" s="319"/>
    </row>
    <row r="371" ht="12.75">
      <c r="E371" s="319"/>
    </row>
    <row r="372" ht="12.75">
      <c r="E372" s="319"/>
    </row>
    <row r="373" ht="12.75">
      <c r="E373" s="319"/>
    </row>
    <row r="374" ht="12.75">
      <c r="E374" s="319"/>
    </row>
    <row r="375" ht="12.75">
      <c r="E375" s="319"/>
    </row>
    <row r="376" ht="12.75">
      <c r="E376" s="319"/>
    </row>
    <row r="377" ht="12.75">
      <c r="E377" s="319"/>
    </row>
    <row r="378" ht="12.75">
      <c r="E378" s="319"/>
    </row>
    <row r="379" ht="12.75">
      <c r="E379" s="319"/>
    </row>
    <row r="380" ht="12.75">
      <c r="E380" s="319"/>
    </row>
    <row r="381" ht="12.75">
      <c r="E381" s="319"/>
    </row>
    <row r="382" ht="12.75">
      <c r="E382" s="319"/>
    </row>
    <row r="383" ht="12.75">
      <c r="E383" s="319"/>
    </row>
    <row r="384" ht="12.75">
      <c r="E384" s="319"/>
    </row>
    <row r="385" ht="12.75">
      <c r="E385" s="319"/>
    </row>
    <row r="386" ht="12.75">
      <c r="E386" s="319"/>
    </row>
    <row r="387" ht="12.75">
      <c r="E387" s="319"/>
    </row>
    <row r="388" ht="12.75">
      <c r="E388" s="319"/>
    </row>
    <row r="389" ht="12.75">
      <c r="E389" s="319"/>
    </row>
    <row r="390" ht="12.75">
      <c r="E390" s="319"/>
    </row>
    <row r="391" ht="12.75">
      <c r="E391" s="319"/>
    </row>
    <row r="392" ht="12.75">
      <c r="E392" s="319"/>
    </row>
    <row r="393" ht="12.75">
      <c r="E393" s="319"/>
    </row>
    <row r="394" ht="12.75">
      <c r="E394" s="319"/>
    </row>
    <row r="395" ht="12.75">
      <c r="E395" s="319"/>
    </row>
    <row r="396" ht="12.75">
      <c r="E396" s="319"/>
    </row>
  </sheetData>
  <sheetProtection password="C90C" sheet="1"/>
  <mergeCells count="10">
    <mergeCell ref="C5:D5"/>
    <mergeCell ref="C344:D344"/>
    <mergeCell ref="C345:D345"/>
    <mergeCell ref="B260:C260"/>
    <mergeCell ref="B217:C217"/>
    <mergeCell ref="B218:C218"/>
    <mergeCell ref="C343:D343"/>
    <mergeCell ref="B229:C229"/>
    <mergeCell ref="B230:C230"/>
    <mergeCell ref="B259:C259"/>
  </mergeCells>
  <printOptions horizontalCentered="1"/>
  <pageMargins left="0.984251968503937" right="0.5905511811023623" top="0.984251968503937" bottom="0.984251968503937" header="0.5118110236220472" footer="0.5118110236220472"/>
  <pageSetup horizontalDpi="600" verticalDpi="600" orientation="portrait" paperSize="9" scale="70" r:id="rId1"/>
  <headerFooter alignWithMargins="0">
    <oddFooter>&amp;CStrana&amp;P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6"/>
  <sheetViews>
    <sheetView zoomScale="115" zoomScaleNormal="115" zoomScalePageLayoutView="0" workbookViewId="0" topLeftCell="A1">
      <selection activeCell="E257" sqref="E257"/>
    </sheetView>
  </sheetViews>
  <sheetFormatPr defaultColWidth="9.00390625" defaultRowHeight="12.75"/>
  <cols>
    <col min="1" max="1" width="4.75390625" style="49" customWidth="1"/>
    <col min="2" max="2" width="9.125" style="57" customWidth="1"/>
    <col min="3" max="3" width="9.25390625" style="49" customWidth="1"/>
    <col min="4" max="4" width="70.75390625" style="48" customWidth="1"/>
    <col min="5" max="5" width="20.25390625" style="50" customWidth="1"/>
    <col min="6" max="6" width="17.25390625" style="48" customWidth="1"/>
    <col min="7" max="7" width="12.75390625" style="48" customWidth="1"/>
    <col min="8" max="16384" width="9.125" style="48" customWidth="1"/>
  </cols>
  <sheetData>
    <row r="1" spans="1:5" ht="23.25" customHeight="1" thickBot="1" thickTop="1">
      <c r="A1" s="18" t="s">
        <v>0</v>
      </c>
      <c r="B1" s="55"/>
      <c r="C1" s="19"/>
      <c r="D1" s="2"/>
      <c r="E1" s="76" t="s">
        <v>391</v>
      </c>
    </row>
    <row r="2" spans="1:5" ht="11.25" customHeight="1" thickTop="1">
      <c r="A2" s="18"/>
      <c r="B2" s="55"/>
      <c r="C2" s="19"/>
      <c r="D2" s="2"/>
      <c r="E2" s="46"/>
    </row>
    <row r="3" spans="1:5" ht="18">
      <c r="A3" s="235" t="s">
        <v>394</v>
      </c>
      <c r="B3" s="3"/>
      <c r="C3" s="19"/>
      <c r="D3" s="3"/>
      <c r="E3" s="290"/>
    </row>
    <row r="4" spans="1:5" ht="11.25" customHeight="1">
      <c r="A4" s="19"/>
      <c r="B4" s="55"/>
      <c r="C4" s="19"/>
      <c r="D4" s="2"/>
      <c r="E4" s="290"/>
    </row>
    <row r="5" spans="1:5" ht="16.5" thickBot="1">
      <c r="A5" s="233" t="s">
        <v>325</v>
      </c>
      <c r="B5" s="234"/>
      <c r="C5" s="346" t="str">
        <f>NV_Skutečnost13!C5</f>
        <v>Ústav živočišné fyziologie a genetiky AV ČR, v.v.i. Liběchov</v>
      </c>
      <c r="D5" s="347"/>
      <c r="E5" s="290"/>
    </row>
    <row r="6" spans="1:5" ht="24.75" customHeight="1" hidden="1" thickBot="1">
      <c r="A6" s="19"/>
      <c r="B6" s="55"/>
      <c r="C6" s="19"/>
      <c r="D6" s="2"/>
      <c r="E6" s="320" t="s">
        <v>1</v>
      </c>
    </row>
    <row r="7" spans="1:5" ht="15" hidden="1">
      <c r="A7" s="20"/>
      <c r="B7" s="53" t="s">
        <v>132</v>
      </c>
      <c r="C7" s="37" t="s">
        <v>134</v>
      </c>
      <c r="D7" s="4" t="s">
        <v>2</v>
      </c>
      <c r="E7" s="321" t="s">
        <v>120</v>
      </c>
    </row>
    <row r="8" spans="1:5" ht="15.75" customHeight="1" hidden="1" thickBot="1">
      <c r="A8" s="21" t="s">
        <v>131</v>
      </c>
      <c r="B8" s="5" t="s">
        <v>133</v>
      </c>
      <c r="C8" s="38" t="s">
        <v>135</v>
      </c>
      <c r="D8" s="6"/>
      <c r="E8" s="322" t="s">
        <v>389</v>
      </c>
    </row>
    <row r="9" spans="1:5" ht="15.75" customHeight="1" hidden="1" thickBot="1">
      <c r="A9" s="22">
        <v>1</v>
      </c>
      <c r="B9" s="61" t="s">
        <v>137</v>
      </c>
      <c r="C9" s="39">
        <v>5</v>
      </c>
      <c r="D9" s="7" t="s">
        <v>136</v>
      </c>
      <c r="E9" s="272">
        <f>SUM(E10,E24,E43,E62,E66,E86,E99,E101)</f>
        <v>127008983</v>
      </c>
    </row>
    <row r="10" spans="1:5" ht="15.75" customHeight="1" hidden="1">
      <c r="A10" s="78">
        <v>2</v>
      </c>
      <c r="B10" s="62" t="s">
        <v>138</v>
      </c>
      <c r="C10" s="40">
        <v>50</v>
      </c>
      <c r="D10" s="8" t="s">
        <v>4</v>
      </c>
      <c r="E10" s="273">
        <f>SUM(E23,E19,E18,E11)</f>
        <v>24250579</v>
      </c>
    </row>
    <row r="11" spans="1:5" ht="15.75" customHeight="1" hidden="1">
      <c r="A11" s="79">
        <v>3</v>
      </c>
      <c r="B11" s="63" t="s">
        <v>139</v>
      </c>
      <c r="C11" s="41">
        <v>501</v>
      </c>
      <c r="D11" s="9" t="s">
        <v>5</v>
      </c>
      <c r="E11" s="274">
        <f>SUM(E12:E17)</f>
        <v>19661667</v>
      </c>
    </row>
    <row r="12" spans="1:5" ht="15.75" customHeight="1" hidden="1">
      <c r="A12" s="79">
        <v>4</v>
      </c>
      <c r="B12" s="63"/>
      <c r="C12" s="42">
        <v>5011</v>
      </c>
      <c r="D12" s="10" t="s">
        <v>166</v>
      </c>
      <c r="E12" s="285">
        <f>SUM(NV_Skutečnost13!E12)</f>
        <v>282019</v>
      </c>
    </row>
    <row r="13" spans="1:5" ht="15.75" customHeight="1" hidden="1">
      <c r="A13" s="79">
        <v>5</v>
      </c>
      <c r="B13" s="63"/>
      <c r="C13" s="42">
        <v>5012</v>
      </c>
      <c r="D13" s="10" t="s">
        <v>6</v>
      </c>
      <c r="E13" s="285">
        <f>SUM(NV_Skutečnost13!E13)</f>
        <v>463525</v>
      </c>
    </row>
    <row r="14" spans="1:5" ht="15.75" customHeight="1" hidden="1">
      <c r="A14" s="79">
        <v>6</v>
      </c>
      <c r="B14" s="63"/>
      <c r="C14" s="42">
        <v>5013</v>
      </c>
      <c r="D14" s="10" t="s">
        <v>122</v>
      </c>
      <c r="E14" s="285">
        <f>SUM(NV_Skutečnost13!E14)</f>
        <v>16352165</v>
      </c>
    </row>
    <row r="15" spans="1:5" ht="15.75" customHeight="1" hidden="1">
      <c r="A15" s="79">
        <v>7</v>
      </c>
      <c r="B15" s="63"/>
      <c r="C15" s="42">
        <v>5014</v>
      </c>
      <c r="D15" s="10" t="s">
        <v>271</v>
      </c>
      <c r="E15" s="285">
        <f>SUM(NV_Skutečnost13!E15)</f>
        <v>2368159</v>
      </c>
    </row>
    <row r="16" spans="1:5" ht="15.75" customHeight="1" hidden="1">
      <c r="A16" s="79">
        <v>8</v>
      </c>
      <c r="B16" s="63"/>
      <c r="C16" s="42">
        <v>5015</v>
      </c>
      <c r="D16" s="10" t="s">
        <v>7</v>
      </c>
      <c r="E16" s="285">
        <f>SUM(NV_Skutečnost13!E16)</f>
        <v>193009</v>
      </c>
    </row>
    <row r="17" spans="1:5" ht="15.75" customHeight="1" hidden="1">
      <c r="A17" s="79">
        <v>9</v>
      </c>
      <c r="B17" s="63"/>
      <c r="C17" s="42">
        <v>5018</v>
      </c>
      <c r="D17" s="10" t="s">
        <v>8</v>
      </c>
      <c r="E17" s="285">
        <f>SUM(NV_Skutečnost13!E17)</f>
        <v>2790</v>
      </c>
    </row>
    <row r="18" spans="1:5" ht="15.75" customHeight="1" hidden="1">
      <c r="A18" s="79">
        <v>10</v>
      </c>
      <c r="B18" s="63" t="s">
        <v>140</v>
      </c>
      <c r="C18" s="41">
        <v>502</v>
      </c>
      <c r="D18" s="9" t="s">
        <v>9</v>
      </c>
      <c r="E18" s="285">
        <f>SUM(NV_Skutečnost13!E18)</f>
        <v>3328747</v>
      </c>
    </row>
    <row r="19" spans="1:5" ht="15.75" customHeight="1" hidden="1">
      <c r="A19" s="79">
        <v>11</v>
      </c>
      <c r="B19" s="63" t="s">
        <v>141</v>
      </c>
      <c r="C19" s="41">
        <v>503</v>
      </c>
      <c r="D19" s="9" t="s">
        <v>10</v>
      </c>
      <c r="E19" s="274">
        <f>SUM(E20:E22)</f>
        <v>1260165</v>
      </c>
    </row>
    <row r="20" spans="1:5" ht="15.75" customHeight="1" hidden="1">
      <c r="A20" s="79">
        <v>12</v>
      </c>
      <c r="B20" s="63"/>
      <c r="C20" s="54">
        <v>5031</v>
      </c>
      <c r="D20" s="10" t="s">
        <v>167</v>
      </c>
      <c r="E20" s="285">
        <f>SUM(NV_Skutečnost13!E20)</f>
        <v>220039</v>
      </c>
    </row>
    <row r="21" spans="1:5" ht="15.75" customHeight="1" hidden="1">
      <c r="A21" s="79">
        <v>13</v>
      </c>
      <c r="B21" s="63"/>
      <c r="C21" s="54">
        <v>5032</v>
      </c>
      <c r="D21" s="10" t="s">
        <v>11</v>
      </c>
      <c r="E21" s="285">
        <f>SUM(NV_Skutečnost13!E21)</f>
        <v>83863</v>
      </c>
    </row>
    <row r="22" spans="1:5" ht="15.75" customHeight="1" hidden="1">
      <c r="A22" s="79">
        <v>14</v>
      </c>
      <c r="B22" s="63"/>
      <c r="C22" s="54">
        <v>5033</v>
      </c>
      <c r="D22" s="10" t="s">
        <v>12</v>
      </c>
      <c r="E22" s="285">
        <f>SUM(NV_Skutečnost13!E22)</f>
        <v>956263</v>
      </c>
    </row>
    <row r="23" spans="1:5" ht="15.75" customHeight="1" hidden="1">
      <c r="A23" s="79">
        <v>15</v>
      </c>
      <c r="B23" s="63" t="s">
        <v>142</v>
      </c>
      <c r="C23" s="41">
        <v>504</v>
      </c>
      <c r="D23" s="9" t="s">
        <v>13</v>
      </c>
      <c r="E23" s="285">
        <f>SUM(NV_Skutečnost13!E23)</f>
        <v>0</v>
      </c>
    </row>
    <row r="24" spans="1:5" ht="15.75" customHeight="1" hidden="1">
      <c r="A24" s="79">
        <v>16</v>
      </c>
      <c r="B24" s="63" t="s">
        <v>143</v>
      </c>
      <c r="C24" s="43">
        <v>51</v>
      </c>
      <c r="D24" s="11" t="s">
        <v>14</v>
      </c>
      <c r="E24" s="273">
        <f>SUM(E25,E28,E31,E32,E33)</f>
        <v>19530249</v>
      </c>
    </row>
    <row r="25" spans="1:5" ht="15.75" customHeight="1" hidden="1">
      <c r="A25" s="79">
        <v>17</v>
      </c>
      <c r="B25" s="63" t="s">
        <v>144</v>
      </c>
      <c r="C25" s="41">
        <v>511</v>
      </c>
      <c r="D25" s="9" t="s">
        <v>15</v>
      </c>
      <c r="E25" s="274">
        <f>SUM(E26:E27)</f>
        <v>3055290</v>
      </c>
    </row>
    <row r="26" spans="1:5" ht="15.75" customHeight="1" hidden="1">
      <c r="A26" s="79">
        <v>18</v>
      </c>
      <c r="B26" s="63"/>
      <c r="C26" s="42">
        <v>5111</v>
      </c>
      <c r="D26" s="10" t="s">
        <v>168</v>
      </c>
      <c r="E26" s="285">
        <f>SUM(NV_Skutečnost13!E26)</f>
        <v>921365</v>
      </c>
    </row>
    <row r="27" spans="1:5" ht="15.75" customHeight="1" hidden="1">
      <c r="A27" s="79">
        <v>19</v>
      </c>
      <c r="B27" s="63"/>
      <c r="C27" s="42">
        <v>5112</v>
      </c>
      <c r="D27" s="10" t="s">
        <v>16</v>
      </c>
      <c r="E27" s="285">
        <f>SUM(NV_Skutečnost13!E27)</f>
        <v>2133925</v>
      </c>
    </row>
    <row r="28" spans="1:5" ht="15.75" customHeight="1" hidden="1">
      <c r="A28" s="79">
        <v>20</v>
      </c>
      <c r="B28" s="63" t="s">
        <v>145</v>
      </c>
      <c r="C28" s="41">
        <v>512</v>
      </c>
      <c r="D28" s="9" t="s">
        <v>17</v>
      </c>
      <c r="E28" s="274">
        <f>SUM(E29:E30)</f>
        <v>2637984</v>
      </c>
    </row>
    <row r="29" spans="1:5" ht="15.75" customHeight="1" hidden="1">
      <c r="A29" s="79">
        <v>21</v>
      </c>
      <c r="B29" s="63"/>
      <c r="C29" s="54">
        <v>5121</v>
      </c>
      <c r="D29" s="10" t="s">
        <v>169</v>
      </c>
      <c r="E29" s="285">
        <f>SUM(NV_Skutečnost13!E29)</f>
        <v>177447</v>
      </c>
    </row>
    <row r="30" spans="1:5" ht="15.75" customHeight="1" hidden="1">
      <c r="A30" s="79">
        <v>22</v>
      </c>
      <c r="B30" s="63"/>
      <c r="C30" s="54">
        <v>5122</v>
      </c>
      <c r="D30" s="10" t="s">
        <v>18</v>
      </c>
      <c r="E30" s="285">
        <f>SUM(NV_Skutečnost13!E30)</f>
        <v>2460537</v>
      </c>
    </row>
    <row r="31" spans="1:5" ht="15.75" customHeight="1" hidden="1">
      <c r="A31" s="79">
        <v>23</v>
      </c>
      <c r="B31" s="63" t="s">
        <v>146</v>
      </c>
      <c r="C31" s="41">
        <v>513</v>
      </c>
      <c r="D31" s="9" t="s">
        <v>19</v>
      </c>
      <c r="E31" s="285">
        <f>SUM(NV_Skutečnost13!E31)</f>
        <v>133783</v>
      </c>
    </row>
    <row r="32" spans="1:5" ht="15.75" customHeight="1" hidden="1">
      <c r="A32" s="79">
        <v>24</v>
      </c>
      <c r="B32" s="63" t="s">
        <v>281</v>
      </c>
      <c r="C32" s="41">
        <v>514</v>
      </c>
      <c r="D32" s="9" t="s">
        <v>282</v>
      </c>
      <c r="E32" s="285">
        <f>SUM(NV_Skutečnost13!E32)</f>
        <v>0</v>
      </c>
    </row>
    <row r="33" spans="1:5" ht="15.75" customHeight="1" hidden="1">
      <c r="A33" s="79">
        <v>25</v>
      </c>
      <c r="B33" s="63" t="s">
        <v>283</v>
      </c>
      <c r="C33" s="41">
        <v>518</v>
      </c>
      <c r="D33" s="9" t="s">
        <v>20</v>
      </c>
      <c r="E33" s="274">
        <f>SUM(E34:E42)</f>
        <v>13703192</v>
      </c>
    </row>
    <row r="34" spans="1:5" ht="15.75" customHeight="1" hidden="1">
      <c r="A34" s="79">
        <v>26</v>
      </c>
      <c r="B34" s="63"/>
      <c r="C34" s="54">
        <v>5181</v>
      </c>
      <c r="D34" s="10" t="s">
        <v>170</v>
      </c>
      <c r="E34" s="285">
        <f>SUM(NV_Skutečnost13!E34)</f>
        <v>704975</v>
      </c>
    </row>
    <row r="35" spans="1:5" ht="15.75" customHeight="1" hidden="1">
      <c r="A35" s="79">
        <v>27</v>
      </c>
      <c r="B35" s="63"/>
      <c r="C35" s="54">
        <v>5182</v>
      </c>
      <c r="D35" s="12" t="s">
        <v>21</v>
      </c>
      <c r="E35" s="285">
        <f>SUM(NV_Skutečnost13!E35)</f>
        <v>176599</v>
      </c>
    </row>
    <row r="36" spans="1:5" ht="15.75" customHeight="1" hidden="1">
      <c r="A36" s="79">
        <v>28</v>
      </c>
      <c r="B36" s="63"/>
      <c r="C36" s="54">
        <v>5183</v>
      </c>
      <c r="D36" s="12" t="s">
        <v>22</v>
      </c>
      <c r="E36" s="285">
        <f>SUM(NV_Skutečnost13!E36)</f>
        <v>497085</v>
      </c>
    </row>
    <row r="37" spans="1:5" ht="15.75" customHeight="1" hidden="1">
      <c r="A37" s="79">
        <v>29</v>
      </c>
      <c r="B37" s="63"/>
      <c r="C37" s="54">
        <v>5184</v>
      </c>
      <c r="D37" s="66" t="s">
        <v>147</v>
      </c>
      <c r="E37" s="285">
        <f>SUM(NV_Skutečnost13!E37)</f>
        <v>29014</v>
      </c>
    </row>
    <row r="38" spans="1:5" ht="15.75" customHeight="1" hidden="1">
      <c r="A38" s="79">
        <v>30</v>
      </c>
      <c r="B38" s="63"/>
      <c r="C38" s="54">
        <v>5185</v>
      </c>
      <c r="D38" s="12" t="s">
        <v>304</v>
      </c>
      <c r="E38" s="285">
        <f>SUM(NV_Skutečnost13!E38)</f>
        <v>621315</v>
      </c>
    </row>
    <row r="39" spans="1:5" ht="15.75" customHeight="1" hidden="1">
      <c r="A39" s="79">
        <v>31</v>
      </c>
      <c r="B39" s="63"/>
      <c r="C39" s="54">
        <v>5186</v>
      </c>
      <c r="D39" s="10" t="s">
        <v>295</v>
      </c>
      <c r="E39" s="285">
        <f>SUM(NV_Skutečnost13!E39)</f>
        <v>161469</v>
      </c>
    </row>
    <row r="40" spans="1:5" ht="15.75" customHeight="1" hidden="1">
      <c r="A40" s="79">
        <v>32</v>
      </c>
      <c r="B40" s="63"/>
      <c r="C40" s="54">
        <v>5187</v>
      </c>
      <c r="D40" s="10" t="s">
        <v>299</v>
      </c>
      <c r="E40" s="285">
        <f>SUM(NV_Skutečnost13!E40)</f>
        <v>389797</v>
      </c>
    </row>
    <row r="41" spans="1:5" ht="15.75" customHeight="1" hidden="1">
      <c r="A41" s="79">
        <v>33</v>
      </c>
      <c r="B41" s="63"/>
      <c r="C41" s="54">
        <v>5188</v>
      </c>
      <c r="D41" s="10" t="s">
        <v>273</v>
      </c>
      <c r="E41" s="285">
        <f>SUM(NV_Skutečnost13!E41)</f>
        <v>0</v>
      </c>
    </row>
    <row r="42" spans="1:5" ht="15.75" customHeight="1" hidden="1">
      <c r="A42" s="79">
        <v>34</v>
      </c>
      <c r="B42" s="63"/>
      <c r="C42" s="54">
        <v>5189</v>
      </c>
      <c r="D42" s="12" t="s">
        <v>23</v>
      </c>
      <c r="E42" s="285">
        <f>SUM(NV_Skutečnost13!E42)</f>
        <v>11122938</v>
      </c>
    </row>
    <row r="43" spans="1:5" ht="15.75" customHeight="1" hidden="1">
      <c r="A43" s="79">
        <v>35</v>
      </c>
      <c r="B43" s="63" t="s">
        <v>148</v>
      </c>
      <c r="C43" s="43">
        <v>52</v>
      </c>
      <c r="D43" s="11" t="s">
        <v>24</v>
      </c>
      <c r="E43" s="273">
        <f>SUM(E44,E51,E54,E58,E61)</f>
        <v>64298449</v>
      </c>
    </row>
    <row r="44" spans="1:5" ht="15.75" customHeight="1" hidden="1">
      <c r="A44" s="79">
        <v>36</v>
      </c>
      <c r="B44" s="63" t="s">
        <v>326</v>
      </c>
      <c r="C44" s="41">
        <v>521</v>
      </c>
      <c r="D44" s="13" t="s">
        <v>25</v>
      </c>
      <c r="E44" s="274">
        <f>SUM(E45:E50)</f>
        <v>45927522</v>
      </c>
    </row>
    <row r="45" spans="1:5" ht="15.75" customHeight="1" hidden="1">
      <c r="A45" s="79">
        <v>37</v>
      </c>
      <c r="B45" s="63"/>
      <c r="C45" s="42">
        <v>5211</v>
      </c>
      <c r="D45" s="10" t="s">
        <v>171</v>
      </c>
      <c r="E45" s="285">
        <f>SUM(NV_Skutečnost13!E45)</f>
        <v>44692394</v>
      </c>
    </row>
    <row r="46" spans="1:5" ht="15.75" customHeight="1" hidden="1">
      <c r="A46" s="79">
        <v>38</v>
      </c>
      <c r="B46" s="63"/>
      <c r="C46" s="42">
        <v>5212</v>
      </c>
      <c r="D46" s="10" t="s">
        <v>26</v>
      </c>
      <c r="E46" s="285">
        <f>SUM(NV_Skutečnost13!E46)</f>
        <v>806450</v>
      </c>
    </row>
    <row r="47" spans="1:5" ht="15.75" customHeight="1" hidden="1">
      <c r="A47" s="79">
        <v>39</v>
      </c>
      <c r="B47" s="63"/>
      <c r="C47" s="42">
        <v>5213</v>
      </c>
      <c r="D47" s="12" t="s">
        <v>300</v>
      </c>
      <c r="E47" s="285">
        <f>SUM(NV_Skutečnost13!E47)</f>
        <v>0</v>
      </c>
    </row>
    <row r="48" spans="1:5" ht="15.75" customHeight="1" hidden="1">
      <c r="A48" s="79">
        <v>40</v>
      </c>
      <c r="B48" s="63"/>
      <c r="C48" s="42">
        <v>5214</v>
      </c>
      <c r="D48" s="10" t="s">
        <v>301</v>
      </c>
      <c r="E48" s="285">
        <f>SUM(NV_Skutečnost13!E48)</f>
        <v>195678</v>
      </c>
    </row>
    <row r="49" spans="1:5" ht="15.75" customHeight="1" hidden="1">
      <c r="A49" s="79">
        <v>41</v>
      </c>
      <c r="B49" s="63"/>
      <c r="C49" s="42">
        <v>5215</v>
      </c>
      <c r="D49" s="10" t="s">
        <v>302</v>
      </c>
      <c r="E49" s="285">
        <f>SUM(NV_Skutečnost13!E49)</f>
        <v>85000</v>
      </c>
    </row>
    <row r="50" spans="1:5" ht="15.75" customHeight="1" hidden="1">
      <c r="A50" s="79">
        <v>42</v>
      </c>
      <c r="B50" s="63"/>
      <c r="C50" s="42">
        <v>5216</v>
      </c>
      <c r="D50" s="10" t="s">
        <v>352</v>
      </c>
      <c r="E50" s="285">
        <f>SUM(NV_Skutečnost13!E50)</f>
        <v>148000</v>
      </c>
    </row>
    <row r="51" spans="1:5" ht="15.75" customHeight="1" hidden="1">
      <c r="A51" s="79">
        <v>43</v>
      </c>
      <c r="B51" s="63" t="s">
        <v>327</v>
      </c>
      <c r="C51" s="42">
        <v>523</v>
      </c>
      <c r="D51" s="9" t="s">
        <v>328</v>
      </c>
      <c r="E51" s="274">
        <f>SUM(E52,E53)</f>
        <v>117696</v>
      </c>
    </row>
    <row r="52" spans="1:5" ht="15.75" customHeight="1" hidden="1">
      <c r="A52" s="79">
        <v>44</v>
      </c>
      <c r="B52" s="63"/>
      <c r="C52" s="42">
        <v>5231</v>
      </c>
      <c r="D52" s="10" t="s">
        <v>329</v>
      </c>
      <c r="E52" s="323">
        <f>SUM(NV_Skutečnost13!E52)</f>
        <v>117696</v>
      </c>
    </row>
    <row r="53" spans="1:5" ht="15.75" customHeight="1" hidden="1">
      <c r="A53" s="79">
        <v>45</v>
      </c>
      <c r="B53" s="63"/>
      <c r="C53" s="42">
        <v>5232</v>
      </c>
      <c r="D53" s="10" t="s">
        <v>330</v>
      </c>
      <c r="E53" s="323">
        <f>SUM(NV_Skutečnost13!E53)</f>
        <v>0</v>
      </c>
    </row>
    <row r="54" spans="1:5" ht="15.75" customHeight="1" hidden="1">
      <c r="A54" s="79">
        <v>46</v>
      </c>
      <c r="B54" s="63" t="s">
        <v>149</v>
      </c>
      <c r="C54" s="41">
        <v>524</v>
      </c>
      <c r="D54" s="9" t="s">
        <v>27</v>
      </c>
      <c r="E54" s="274">
        <f>SUM(E55:E57)</f>
        <v>15356866</v>
      </c>
    </row>
    <row r="55" spans="1:5" ht="15.75" customHeight="1" hidden="1">
      <c r="A55" s="79">
        <v>47</v>
      </c>
      <c r="B55" s="63"/>
      <c r="C55" s="42">
        <v>5241</v>
      </c>
      <c r="D55" s="12" t="s">
        <v>172</v>
      </c>
      <c r="E55" s="323">
        <f>SUM(NV_Skutečnost13!E55)</f>
        <v>4067732</v>
      </c>
    </row>
    <row r="56" spans="1:5" ht="15.75" customHeight="1" hidden="1">
      <c r="A56" s="79">
        <v>48</v>
      </c>
      <c r="B56" s="63"/>
      <c r="C56" s="42">
        <v>5242</v>
      </c>
      <c r="D56" s="12" t="s">
        <v>28</v>
      </c>
      <c r="E56" s="323">
        <f>SUM(NV_Skutečnost13!E56)</f>
        <v>11289134</v>
      </c>
    </row>
    <row r="57" spans="1:6" ht="15.75" customHeight="1" hidden="1">
      <c r="A57" s="79">
        <v>49</v>
      </c>
      <c r="B57" s="63"/>
      <c r="C57" s="113">
        <v>5243</v>
      </c>
      <c r="D57" s="66" t="s">
        <v>378</v>
      </c>
      <c r="E57" s="323">
        <f>SUM(NV_Skutečnost13!E57)</f>
        <v>0</v>
      </c>
      <c r="F57" s="111"/>
    </row>
    <row r="58" spans="1:5" ht="15.75" customHeight="1" hidden="1">
      <c r="A58" s="79">
        <v>50</v>
      </c>
      <c r="B58" s="63" t="s">
        <v>150</v>
      </c>
      <c r="C58" s="41">
        <v>527</v>
      </c>
      <c r="D58" s="9" t="s">
        <v>29</v>
      </c>
      <c r="E58" s="274">
        <f>SUM(E59,E60)</f>
        <v>2896365</v>
      </c>
    </row>
    <row r="59" spans="1:5" ht="15.75" customHeight="1" hidden="1">
      <c r="A59" s="79">
        <v>51</v>
      </c>
      <c r="B59" s="63"/>
      <c r="C59" s="54">
        <v>5271</v>
      </c>
      <c r="D59" s="67" t="s">
        <v>173</v>
      </c>
      <c r="E59" s="285">
        <f>SUM(NV_Skutečnost13!E59)</f>
        <v>896619</v>
      </c>
    </row>
    <row r="60" spans="1:5" ht="15.75" customHeight="1" hidden="1">
      <c r="A60" s="79">
        <v>52</v>
      </c>
      <c r="B60" s="63"/>
      <c r="C60" s="54">
        <v>5272</v>
      </c>
      <c r="D60" s="67" t="s">
        <v>151</v>
      </c>
      <c r="E60" s="285">
        <f>SUM(NV_Skutečnost13!E60)</f>
        <v>1999746</v>
      </c>
    </row>
    <row r="61" spans="1:5" ht="15.75" customHeight="1" hidden="1">
      <c r="A61" s="79">
        <v>53</v>
      </c>
      <c r="B61" s="63" t="s">
        <v>152</v>
      </c>
      <c r="C61" s="41">
        <v>528</v>
      </c>
      <c r="D61" s="9" t="s">
        <v>31</v>
      </c>
      <c r="E61" s="285">
        <f>SUM(NV_Skutečnost13!E61)</f>
        <v>0</v>
      </c>
    </row>
    <row r="62" spans="1:5" ht="15.75" customHeight="1" hidden="1">
      <c r="A62" s="79">
        <v>54</v>
      </c>
      <c r="B62" s="63" t="s">
        <v>153</v>
      </c>
      <c r="C62" s="43">
        <v>53</v>
      </c>
      <c r="D62" s="11" t="s">
        <v>32</v>
      </c>
      <c r="E62" s="273">
        <f>SUM(E63:E65)</f>
        <v>173525</v>
      </c>
    </row>
    <row r="63" spans="1:5" ht="15.75" customHeight="1" hidden="1">
      <c r="A63" s="79">
        <v>55</v>
      </c>
      <c r="B63" s="63" t="s">
        <v>154</v>
      </c>
      <c r="C63" s="41">
        <v>531</v>
      </c>
      <c r="D63" s="9" t="s">
        <v>33</v>
      </c>
      <c r="E63" s="324">
        <f>SUM(NV_Skutečnost13!E63)</f>
        <v>28578</v>
      </c>
    </row>
    <row r="64" spans="1:5" ht="15.75" customHeight="1" hidden="1">
      <c r="A64" s="79">
        <v>56</v>
      </c>
      <c r="B64" s="63" t="s">
        <v>155</v>
      </c>
      <c r="C64" s="41">
        <v>532</v>
      </c>
      <c r="D64" s="9" t="s">
        <v>34</v>
      </c>
      <c r="E64" s="324">
        <f>SUM(NV_Skutečnost13!E64)</f>
        <v>23696</v>
      </c>
    </row>
    <row r="65" spans="1:5" ht="15.75" customHeight="1" hidden="1">
      <c r="A65" s="79">
        <v>57</v>
      </c>
      <c r="B65" s="63" t="s">
        <v>156</v>
      </c>
      <c r="C65" s="41">
        <v>538</v>
      </c>
      <c r="D65" s="9" t="s">
        <v>35</v>
      </c>
      <c r="E65" s="324">
        <f>SUM(NV_Skutečnost13!E65)</f>
        <v>121251</v>
      </c>
    </row>
    <row r="66" spans="1:5" ht="15.75" customHeight="1" hidden="1">
      <c r="A66" s="79">
        <v>58</v>
      </c>
      <c r="B66" s="63" t="s">
        <v>157</v>
      </c>
      <c r="C66" s="43">
        <v>54</v>
      </c>
      <c r="D66" s="11" t="s">
        <v>36</v>
      </c>
      <c r="E66" s="273">
        <f>SUM(E67:E75)</f>
        <v>4511817</v>
      </c>
    </row>
    <row r="67" spans="1:5" ht="15.75" customHeight="1" hidden="1">
      <c r="A67" s="79">
        <v>59</v>
      </c>
      <c r="B67" s="63" t="s">
        <v>159</v>
      </c>
      <c r="C67" s="41">
        <v>541</v>
      </c>
      <c r="D67" s="9" t="s">
        <v>37</v>
      </c>
      <c r="E67" s="324">
        <f>SUM(NV_Skutečnost13!E67)</f>
        <v>0</v>
      </c>
    </row>
    <row r="68" spans="1:5" ht="15.75" customHeight="1" hidden="1">
      <c r="A68" s="79">
        <v>60</v>
      </c>
      <c r="B68" s="63" t="s">
        <v>158</v>
      </c>
      <c r="C68" s="41">
        <v>542</v>
      </c>
      <c r="D68" s="9" t="s">
        <v>38</v>
      </c>
      <c r="E68" s="324">
        <f>SUM(NV_Skutečnost13!E68)</f>
        <v>0</v>
      </c>
    </row>
    <row r="69" spans="1:5" ht="15.75" customHeight="1" hidden="1">
      <c r="A69" s="79">
        <v>61</v>
      </c>
      <c r="B69" s="63" t="s">
        <v>160</v>
      </c>
      <c r="C69" s="41">
        <v>543</v>
      </c>
      <c r="D69" s="9" t="s">
        <v>165</v>
      </c>
      <c r="E69" s="324">
        <f>SUM(NV_Skutečnost13!E69)</f>
        <v>251404</v>
      </c>
    </row>
    <row r="70" spans="1:5" ht="15.75" customHeight="1" hidden="1">
      <c r="A70" s="79">
        <v>62</v>
      </c>
      <c r="B70" s="63" t="s">
        <v>161</v>
      </c>
      <c r="C70" s="41">
        <v>544</v>
      </c>
      <c r="D70" s="9" t="s">
        <v>39</v>
      </c>
      <c r="E70" s="324">
        <f>SUM(NV_Skutečnost13!E70)</f>
        <v>0</v>
      </c>
    </row>
    <row r="71" spans="1:5" ht="15.75" customHeight="1" hidden="1">
      <c r="A71" s="79">
        <v>63</v>
      </c>
      <c r="B71" s="63" t="s">
        <v>162</v>
      </c>
      <c r="C71" s="41">
        <v>545</v>
      </c>
      <c r="D71" s="9" t="s">
        <v>40</v>
      </c>
      <c r="E71" s="324">
        <f>SUM(NV_Skutečnost13!E71)</f>
        <v>104437</v>
      </c>
    </row>
    <row r="72" spans="1:5" ht="15.75" customHeight="1" hidden="1">
      <c r="A72" s="79">
        <v>64</v>
      </c>
      <c r="B72" s="63" t="s">
        <v>163</v>
      </c>
      <c r="C72" s="41">
        <v>546</v>
      </c>
      <c r="D72" s="9" t="s">
        <v>41</v>
      </c>
      <c r="E72" s="324">
        <f>SUM(NV_Skutečnost13!E72)</f>
        <v>0</v>
      </c>
    </row>
    <row r="73" spans="1:5" ht="15.75" customHeight="1" hidden="1">
      <c r="A73" s="79">
        <v>65</v>
      </c>
      <c r="B73" s="63" t="s">
        <v>305</v>
      </c>
      <c r="C73" s="41">
        <v>547</v>
      </c>
      <c r="D73" s="9" t="s">
        <v>284</v>
      </c>
      <c r="E73" s="324">
        <f>SUM(NV_Skutečnost13!E73)</f>
        <v>0</v>
      </c>
    </row>
    <row r="74" spans="1:5" ht="15.75" customHeight="1" hidden="1">
      <c r="A74" s="79">
        <v>66</v>
      </c>
      <c r="B74" s="63" t="s">
        <v>164</v>
      </c>
      <c r="C74" s="41">
        <v>548</v>
      </c>
      <c r="D74" s="9" t="s">
        <v>42</v>
      </c>
      <c r="E74" s="324">
        <f>SUM(NV_Skutečnost13!E74)</f>
        <v>7854</v>
      </c>
    </row>
    <row r="75" spans="1:5" ht="15.75" customHeight="1" hidden="1">
      <c r="A75" s="79">
        <v>67</v>
      </c>
      <c r="B75" s="63" t="s">
        <v>285</v>
      </c>
      <c r="C75" s="41">
        <v>549</v>
      </c>
      <c r="D75" s="9" t="s">
        <v>43</v>
      </c>
      <c r="E75" s="274">
        <f>SUM(E76,E79,E80,E85)</f>
        <v>4148122</v>
      </c>
    </row>
    <row r="76" spans="1:5" ht="15.75" customHeight="1" hidden="1">
      <c r="A76" s="79">
        <v>68</v>
      </c>
      <c r="B76" s="63"/>
      <c r="C76" s="54">
        <v>5491</v>
      </c>
      <c r="D76" s="10" t="s">
        <v>292</v>
      </c>
      <c r="E76" s="278">
        <f>SUM(E77:E78)</f>
        <v>582501</v>
      </c>
    </row>
    <row r="77" spans="1:5" ht="15.75" customHeight="1" hidden="1">
      <c r="A77" s="79">
        <v>69</v>
      </c>
      <c r="B77" s="63"/>
      <c r="C77" s="54">
        <v>54911</v>
      </c>
      <c r="D77" s="10" t="s">
        <v>293</v>
      </c>
      <c r="E77" s="285">
        <f>SUM(NV_Skutečnost13!E77)</f>
        <v>190104</v>
      </c>
    </row>
    <row r="78" spans="1:5" ht="15.75" customHeight="1" hidden="1">
      <c r="A78" s="79">
        <v>70</v>
      </c>
      <c r="B78" s="63"/>
      <c r="C78" s="54">
        <v>54912</v>
      </c>
      <c r="D78" s="10" t="s">
        <v>294</v>
      </c>
      <c r="E78" s="285">
        <f>SUM(NV_Skutečnost13!E78)</f>
        <v>392397</v>
      </c>
    </row>
    <row r="79" spans="1:5" ht="15.75" customHeight="1" hidden="1">
      <c r="A79" s="79">
        <v>71</v>
      </c>
      <c r="B79" s="63"/>
      <c r="C79" s="54">
        <v>5492</v>
      </c>
      <c r="D79" s="10" t="s">
        <v>30</v>
      </c>
      <c r="E79" s="285">
        <f>SUM(NV_Skutečnost13!E79)</f>
        <v>721857</v>
      </c>
    </row>
    <row r="80" spans="1:5" ht="15.75" customHeight="1" hidden="1">
      <c r="A80" s="79">
        <v>72</v>
      </c>
      <c r="B80" s="63"/>
      <c r="C80" s="54">
        <v>5493</v>
      </c>
      <c r="D80" s="67" t="s">
        <v>246</v>
      </c>
      <c r="E80" s="278">
        <f>SUM(E81:E84)</f>
        <v>2843764</v>
      </c>
    </row>
    <row r="81" spans="1:5" ht="15.75" customHeight="1" hidden="1">
      <c r="A81" s="79">
        <v>73</v>
      </c>
      <c r="B81" s="63"/>
      <c r="C81" s="54">
        <v>54931</v>
      </c>
      <c r="D81" s="67" t="s">
        <v>289</v>
      </c>
      <c r="E81" s="285">
        <f>SUM(NV_Skutečnost13!E81)</f>
        <v>0</v>
      </c>
    </row>
    <row r="82" spans="1:5" ht="15.75" customHeight="1" hidden="1">
      <c r="A82" s="79">
        <v>74</v>
      </c>
      <c r="B82" s="63"/>
      <c r="C82" s="54">
        <v>54932</v>
      </c>
      <c r="D82" s="67" t="s">
        <v>306</v>
      </c>
      <c r="E82" s="285">
        <f>SUM(NV_Skutečnost13!E82)</f>
        <v>854000</v>
      </c>
    </row>
    <row r="83" spans="1:5" ht="15.75" customHeight="1" hidden="1">
      <c r="A83" s="79">
        <v>75</v>
      </c>
      <c r="B83" s="63"/>
      <c r="C83" s="54">
        <v>54933</v>
      </c>
      <c r="D83" s="67" t="s">
        <v>290</v>
      </c>
      <c r="E83" s="285">
        <f>SUM(NV_Skutečnost13!E83)</f>
        <v>987883</v>
      </c>
    </row>
    <row r="84" spans="1:5" ht="15.75" customHeight="1" hidden="1">
      <c r="A84" s="79">
        <v>76</v>
      </c>
      <c r="B84" s="63"/>
      <c r="C84" s="54">
        <v>54934</v>
      </c>
      <c r="D84" s="67" t="s">
        <v>291</v>
      </c>
      <c r="E84" s="285">
        <f>SUM(NV_Skutečnost13!E84)</f>
        <v>1001881</v>
      </c>
    </row>
    <row r="85" spans="1:6" ht="15.75" customHeight="1" hidden="1">
      <c r="A85" s="79">
        <v>77</v>
      </c>
      <c r="B85" s="63"/>
      <c r="C85" s="112">
        <v>5499</v>
      </c>
      <c r="D85" s="67" t="s">
        <v>379</v>
      </c>
      <c r="E85" s="285">
        <f>SUM(NV_Skutečnost13!E85)</f>
        <v>0</v>
      </c>
      <c r="F85" s="111"/>
    </row>
    <row r="86" spans="1:5" ht="15.75" customHeight="1" hidden="1">
      <c r="A86" s="79">
        <v>78</v>
      </c>
      <c r="B86" s="63" t="s">
        <v>174</v>
      </c>
      <c r="C86" s="43">
        <v>55</v>
      </c>
      <c r="D86" s="75" t="s">
        <v>268</v>
      </c>
      <c r="E86" s="273">
        <f>SUM(E87,E92,E95:E98)</f>
        <v>14174364</v>
      </c>
    </row>
    <row r="87" spans="1:5" ht="15.75" customHeight="1" hidden="1">
      <c r="A87" s="79">
        <v>79</v>
      </c>
      <c r="B87" s="63" t="s">
        <v>175</v>
      </c>
      <c r="C87" s="41">
        <v>551</v>
      </c>
      <c r="D87" s="70" t="s">
        <v>44</v>
      </c>
      <c r="E87" s="274">
        <f>SUM(E88:E91)</f>
        <v>14098928</v>
      </c>
    </row>
    <row r="88" spans="1:5" ht="15.75" customHeight="1" hidden="1">
      <c r="A88" s="79">
        <v>80</v>
      </c>
      <c r="B88" s="63"/>
      <c r="C88" s="54">
        <v>5511</v>
      </c>
      <c r="D88" s="67" t="s">
        <v>274</v>
      </c>
      <c r="E88" s="285">
        <f>SUM(NV_Skutečnost13!E88)</f>
        <v>13705500</v>
      </c>
    </row>
    <row r="89" spans="1:5" ht="15.75" customHeight="1" hidden="1">
      <c r="A89" s="79">
        <v>81</v>
      </c>
      <c r="B89" s="63"/>
      <c r="C89" s="54">
        <v>5512</v>
      </c>
      <c r="D89" s="67" t="s">
        <v>275</v>
      </c>
      <c r="E89" s="285">
        <f>SUM(NV_Skutečnost13!E89)</f>
        <v>393428</v>
      </c>
    </row>
    <row r="90" spans="1:5" ht="15.75" customHeight="1" hidden="1">
      <c r="A90" s="79">
        <v>82</v>
      </c>
      <c r="B90" s="63"/>
      <c r="C90" s="54">
        <v>5513</v>
      </c>
      <c r="D90" s="67" t="s">
        <v>308</v>
      </c>
      <c r="E90" s="285">
        <f>SUM(NV_Skutečnost13!E90)</f>
        <v>0</v>
      </c>
    </row>
    <row r="91" spans="1:5" ht="15.75" customHeight="1" hidden="1">
      <c r="A91" s="79">
        <v>83</v>
      </c>
      <c r="B91" s="63"/>
      <c r="C91" s="54">
        <v>5514</v>
      </c>
      <c r="D91" s="67" t="s">
        <v>307</v>
      </c>
      <c r="E91" s="285">
        <f>SUM(NV_Skutečnost13!E91)</f>
        <v>0</v>
      </c>
    </row>
    <row r="92" spans="1:5" ht="15.75" customHeight="1" hidden="1">
      <c r="A92" s="79">
        <v>84</v>
      </c>
      <c r="B92" s="63" t="s">
        <v>176</v>
      </c>
      <c r="C92" s="41">
        <v>552</v>
      </c>
      <c r="D92" s="9" t="s">
        <v>278</v>
      </c>
      <c r="E92" s="274">
        <f>SUM(E93,E94)</f>
        <v>75436</v>
      </c>
    </row>
    <row r="93" spans="1:5" ht="15.75" customHeight="1" hidden="1">
      <c r="A93" s="79">
        <v>85</v>
      </c>
      <c r="B93" s="63"/>
      <c r="C93" s="54">
        <v>5521</v>
      </c>
      <c r="D93" s="10" t="s">
        <v>276</v>
      </c>
      <c r="E93" s="285">
        <f>SUM(NV_Skutečnost13!E93)</f>
        <v>75436</v>
      </c>
    </row>
    <row r="94" spans="1:5" ht="15.75" customHeight="1" hidden="1">
      <c r="A94" s="79">
        <v>86</v>
      </c>
      <c r="B94" s="63"/>
      <c r="C94" s="54">
        <v>5522</v>
      </c>
      <c r="D94" s="10" t="s">
        <v>277</v>
      </c>
      <c r="E94" s="285">
        <f>SUM(NV_Skutečnost13!E94)</f>
        <v>0</v>
      </c>
    </row>
    <row r="95" spans="1:5" ht="15.75" customHeight="1" hidden="1">
      <c r="A95" s="79">
        <v>87</v>
      </c>
      <c r="B95" s="63" t="s">
        <v>177</v>
      </c>
      <c r="C95" s="41">
        <v>553</v>
      </c>
      <c r="D95" s="9" t="s">
        <v>124</v>
      </c>
      <c r="E95" s="285">
        <f>SUM(NV_Skutečnost13!E95)</f>
        <v>0</v>
      </c>
    </row>
    <row r="96" spans="1:5" ht="15.75" customHeight="1" hidden="1">
      <c r="A96" s="79">
        <v>88</v>
      </c>
      <c r="B96" s="63" t="s">
        <v>178</v>
      </c>
      <c r="C96" s="41">
        <v>554</v>
      </c>
      <c r="D96" s="9" t="s">
        <v>45</v>
      </c>
      <c r="E96" s="285">
        <f>SUM(NV_Skutečnost13!E96)</f>
        <v>0</v>
      </c>
    </row>
    <row r="97" spans="1:5" ht="15.75" customHeight="1" hidden="1">
      <c r="A97" s="79">
        <v>89</v>
      </c>
      <c r="B97" s="63" t="s">
        <v>179</v>
      </c>
      <c r="C97" s="41">
        <v>556</v>
      </c>
      <c r="D97" s="9" t="s">
        <v>181</v>
      </c>
      <c r="E97" s="285">
        <f>SUM(NV_Skutečnost13!E97)</f>
        <v>0</v>
      </c>
    </row>
    <row r="98" spans="1:5" ht="15.75" customHeight="1" hidden="1">
      <c r="A98" s="79">
        <v>90</v>
      </c>
      <c r="B98" s="63" t="s">
        <v>180</v>
      </c>
      <c r="C98" s="41">
        <v>559</v>
      </c>
      <c r="D98" s="9" t="s">
        <v>182</v>
      </c>
      <c r="E98" s="285">
        <f>SUM(NV_Skutečnost13!E98)</f>
        <v>0</v>
      </c>
    </row>
    <row r="99" spans="1:5" ht="15.75" customHeight="1" hidden="1">
      <c r="A99" s="79">
        <v>91</v>
      </c>
      <c r="B99" s="63" t="s">
        <v>287</v>
      </c>
      <c r="C99" s="41">
        <v>58</v>
      </c>
      <c r="D99" s="9" t="s">
        <v>288</v>
      </c>
      <c r="E99" s="279">
        <f>SUM(E100)</f>
        <v>70000</v>
      </c>
    </row>
    <row r="100" spans="1:5" ht="15.75" customHeight="1" hidden="1">
      <c r="A100" s="79">
        <v>92</v>
      </c>
      <c r="B100" s="63" t="s">
        <v>309</v>
      </c>
      <c r="C100" s="41">
        <v>581</v>
      </c>
      <c r="D100" s="9" t="s">
        <v>286</v>
      </c>
      <c r="E100" s="324">
        <f>SUM(NV_Skutečnost13!E100)</f>
        <v>70000</v>
      </c>
    </row>
    <row r="101" spans="1:5" ht="15.75" customHeight="1" hidden="1">
      <c r="A101" s="79">
        <v>93</v>
      </c>
      <c r="B101" s="63" t="s">
        <v>183</v>
      </c>
      <c r="C101" s="43">
        <v>59</v>
      </c>
      <c r="D101" s="11" t="s">
        <v>46</v>
      </c>
      <c r="E101" s="273">
        <f>SUM(E102)</f>
        <v>0</v>
      </c>
    </row>
    <row r="102" spans="1:5" ht="15.75" customHeight="1" hidden="1" thickBot="1">
      <c r="A102" s="79">
        <v>94</v>
      </c>
      <c r="B102" s="63" t="s">
        <v>184</v>
      </c>
      <c r="C102" s="41">
        <v>595</v>
      </c>
      <c r="D102" s="9" t="s">
        <v>266</v>
      </c>
      <c r="E102" s="325">
        <f>SUM(NV_Skutečnost13!E102)</f>
        <v>0</v>
      </c>
    </row>
    <row r="103" spans="1:5" ht="15.75" customHeight="1" hidden="1" thickBot="1">
      <c r="A103" s="80">
        <v>65</v>
      </c>
      <c r="B103" s="61" t="s">
        <v>185</v>
      </c>
      <c r="C103" s="39">
        <v>6</v>
      </c>
      <c r="D103" s="15" t="s">
        <v>186</v>
      </c>
      <c r="E103" s="281">
        <f>SUM(E104,E118,E123,E128,E154,E162,E165)</f>
        <v>127979444</v>
      </c>
    </row>
    <row r="104" spans="1:5" ht="15.75" customHeight="1" hidden="1">
      <c r="A104" s="78">
        <v>96</v>
      </c>
      <c r="B104" s="62" t="s">
        <v>187</v>
      </c>
      <c r="C104" s="40">
        <v>60</v>
      </c>
      <c r="D104" s="8" t="s">
        <v>47</v>
      </c>
      <c r="E104" s="282">
        <f>SUM(E105,E111,E117)</f>
        <v>12967893</v>
      </c>
    </row>
    <row r="105" spans="1:5" ht="15.75" customHeight="1" hidden="1">
      <c r="A105" s="79">
        <v>97</v>
      </c>
      <c r="B105" s="63" t="s">
        <v>188</v>
      </c>
      <c r="C105" s="41">
        <v>601</v>
      </c>
      <c r="D105" s="9" t="s">
        <v>48</v>
      </c>
      <c r="E105" s="274">
        <f>SUM(E106:E110)</f>
        <v>485812</v>
      </c>
    </row>
    <row r="106" spans="1:5" ht="15.75" customHeight="1" hidden="1">
      <c r="A106" s="79">
        <v>98</v>
      </c>
      <c r="B106" s="63"/>
      <c r="C106" s="54">
        <v>6011</v>
      </c>
      <c r="D106" s="10" t="s">
        <v>189</v>
      </c>
      <c r="E106" s="285">
        <f>SUM(NV_Skutečnost13!E106)</f>
        <v>0</v>
      </c>
    </row>
    <row r="107" spans="1:5" ht="15.75" customHeight="1" hidden="1">
      <c r="A107" s="79">
        <v>99</v>
      </c>
      <c r="B107" s="63"/>
      <c r="C107" s="54">
        <v>6012</v>
      </c>
      <c r="D107" s="10" t="s">
        <v>49</v>
      </c>
      <c r="E107" s="285">
        <f>SUM(NV_Skutečnost13!E107)</f>
        <v>0</v>
      </c>
    </row>
    <row r="108" spans="1:5" ht="15.75" customHeight="1" hidden="1">
      <c r="A108" s="79">
        <v>100</v>
      </c>
      <c r="B108" s="63"/>
      <c r="C108" s="54">
        <v>6013</v>
      </c>
      <c r="D108" s="14" t="s">
        <v>338</v>
      </c>
      <c r="E108" s="285">
        <f>SUM(NV_Skutečnost13!E108)</f>
        <v>0</v>
      </c>
    </row>
    <row r="109" spans="1:5" ht="15.75" customHeight="1" hidden="1">
      <c r="A109" s="79">
        <v>101</v>
      </c>
      <c r="B109" s="63"/>
      <c r="C109" s="54">
        <v>6014</v>
      </c>
      <c r="D109" s="14" t="s">
        <v>50</v>
      </c>
      <c r="E109" s="285">
        <f>SUM(NV_Skutečnost13!E109)</f>
        <v>0</v>
      </c>
    </row>
    <row r="110" spans="1:5" ht="15.75" customHeight="1" hidden="1">
      <c r="A110" s="79">
        <v>102</v>
      </c>
      <c r="B110" s="63"/>
      <c r="C110" s="54">
        <v>6015</v>
      </c>
      <c r="D110" s="14" t="s">
        <v>51</v>
      </c>
      <c r="E110" s="285">
        <f>SUM(NV_Skutečnost13!E110)</f>
        <v>485812</v>
      </c>
    </row>
    <row r="111" spans="1:5" ht="15.75" customHeight="1" hidden="1">
      <c r="A111" s="79">
        <v>103</v>
      </c>
      <c r="B111" s="63" t="s">
        <v>190</v>
      </c>
      <c r="C111" s="41">
        <v>602</v>
      </c>
      <c r="D111" s="9" t="s">
        <v>52</v>
      </c>
      <c r="E111" s="274">
        <f>SUM(E112:E116)</f>
        <v>12482081</v>
      </c>
    </row>
    <row r="112" spans="1:5" ht="15.75" customHeight="1" hidden="1">
      <c r="A112" s="79">
        <v>104</v>
      </c>
      <c r="B112" s="63"/>
      <c r="C112" s="54">
        <v>6021</v>
      </c>
      <c r="D112" s="10" t="s">
        <v>191</v>
      </c>
      <c r="E112" s="285">
        <f>SUM(NV_Skutečnost13!E112)</f>
        <v>547362</v>
      </c>
    </row>
    <row r="113" spans="1:5" ht="15.75" customHeight="1" hidden="1">
      <c r="A113" s="79">
        <v>105</v>
      </c>
      <c r="B113" s="63"/>
      <c r="C113" s="54">
        <v>6022</v>
      </c>
      <c r="D113" s="10" t="s">
        <v>53</v>
      </c>
      <c r="E113" s="285">
        <f>SUM(NV_Skutečnost13!E113)</f>
        <v>10744</v>
      </c>
    </row>
    <row r="114" spans="1:5" ht="15.75" customHeight="1" hidden="1">
      <c r="A114" s="79">
        <v>106</v>
      </c>
      <c r="B114" s="63"/>
      <c r="C114" s="54">
        <v>6023</v>
      </c>
      <c r="D114" s="10" t="s">
        <v>54</v>
      </c>
      <c r="E114" s="285">
        <f>SUM(NV_Skutečnost13!E114)</f>
        <v>0</v>
      </c>
    </row>
    <row r="115" spans="1:5" ht="15.75" customHeight="1" hidden="1">
      <c r="A115" s="79">
        <v>107</v>
      </c>
      <c r="B115" s="63"/>
      <c r="C115" s="54">
        <v>6026</v>
      </c>
      <c r="D115" s="10" t="s">
        <v>55</v>
      </c>
      <c r="E115" s="285">
        <f>SUM(NV_Skutečnost13!E115)</f>
        <v>11175962</v>
      </c>
    </row>
    <row r="116" spans="1:5" ht="15.75" customHeight="1" hidden="1">
      <c r="A116" s="79">
        <v>108</v>
      </c>
      <c r="B116" s="63"/>
      <c r="C116" s="54">
        <v>6027</v>
      </c>
      <c r="D116" s="14" t="s">
        <v>339</v>
      </c>
      <c r="E116" s="285">
        <f>SUM(NV_Skutečnost13!E116)</f>
        <v>748013</v>
      </c>
    </row>
    <row r="117" spans="1:5" ht="15.75" customHeight="1" hidden="1">
      <c r="A117" s="79">
        <v>109</v>
      </c>
      <c r="B117" s="63" t="s">
        <v>192</v>
      </c>
      <c r="C117" s="41">
        <v>604</v>
      </c>
      <c r="D117" s="9" t="s">
        <v>56</v>
      </c>
      <c r="E117" s="285">
        <f>SUM(NV_Skutečnost13!E117)</f>
        <v>0</v>
      </c>
    </row>
    <row r="118" spans="1:5" ht="15.75" customHeight="1" hidden="1">
      <c r="A118" s="79">
        <v>110</v>
      </c>
      <c r="B118" s="63" t="s">
        <v>193</v>
      </c>
      <c r="C118" s="43">
        <v>61</v>
      </c>
      <c r="D118" s="11" t="s">
        <v>57</v>
      </c>
      <c r="E118" s="273">
        <f>SUM(E119:E122)</f>
        <v>218231</v>
      </c>
    </row>
    <row r="119" spans="1:5" ht="15.75" customHeight="1" hidden="1">
      <c r="A119" s="79">
        <v>111</v>
      </c>
      <c r="B119" s="63" t="s">
        <v>194</v>
      </c>
      <c r="C119" s="41">
        <v>611</v>
      </c>
      <c r="D119" s="9" t="s">
        <v>58</v>
      </c>
      <c r="E119" s="324">
        <f>SUM(NV_Skutečnost13!E119)</f>
        <v>0</v>
      </c>
    </row>
    <row r="120" spans="1:5" ht="15.75" customHeight="1" hidden="1">
      <c r="A120" s="79">
        <v>112</v>
      </c>
      <c r="B120" s="63" t="s">
        <v>195</v>
      </c>
      <c r="C120" s="41">
        <v>612</v>
      </c>
      <c r="D120" s="9" t="s">
        <v>59</v>
      </c>
      <c r="E120" s="324">
        <f>SUM(NV_Skutečnost13!E120)</f>
        <v>0</v>
      </c>
    </row>
    <row r="121" spans="1:5" ht="15.75" customHeight="1" hidden="1">
      <c r="A121" s="79">
        <v>113</v>
      </c>
      <c r="B121" s="63" t="s">
        <v>196</v>
      </c>
      <c r="C121" s="41">
        <v>613</v>
      </c>
      <c r="D121" s="9" t="s">
        <v>60</v>
      </c>
      <c r="E121" s="324">
        <f>SUM(NV_Skutečnost13!E121)</f>
        <v>0</v>
      </c>
    </row>
    <row r="122" spans="1:5" ht="15.75" customHeight="1" hidden="1">
      <c r="A122" s="79">
        <v>114</v>
      </c>
      <c r="B122" s="63" t="s">
        <v>197</v>
      </c>
      <c r="C122" s="41">
        <v>614</v>
      </c>
      <c r="D122" s="9" t="s">
        <v>61</v>
      </c>
      <c r="E122" s="324">
        <f>SUM(NV_Skutečnost13!E122)</f>
        <v>218231</v>
      </c>
    </row>
    <row r="123" spans="1:5" ht="15.75" customHeight="1" hidden="1">
      <c r="A123" s="79">
        <v>115</v>
      </c>
      <c r="B123" s="63" t="s">
        <v>198</v>
      </c>
      <c r="C123" s="43">
        <v>62</v>
      </c>
      <c r="D123" s="11" t="s">
        <v>62</v>
      </c>
      <c r="E123" s="273">
        <f>SUM(E124:E127)</f>
        <v>3568064</v>
      </c>
    </row>
    <row r="124" spans="1:5" ht="15.75" customHeight="1" hidden="1">
      <c r="A124" s="79">
        <v>116</v>
      </c>
      <c r="B124" s="63" t="s">
        <v>199</v>
      </c>
      <c r="C124" s="41">
        <v>621</v>
      </c>
      <c r="D124" s="9" t="s">
        <v>63</v>
      </c>
      <c r="E124" s="324">
        <f>SUM(NV_Skutečnost13!E124)</f>
        <v>312982</v>
      </c>
    </row>
    <row r="125" spans="1:5" ht="15.75" customHeight="1" hidden="1">
      <c r="A125" s="79">
        <v>117</v>
      </c>
      <c r="B125" s="63" t="s">
        <v>200</v>
      </c>
      <c r="C125" s="41">
        <v>622</v>
      </c>
      <c r="D125" s="9" t="s">
        <v>64</v>
      </c>
      <c r="E125" s="324">
        <f>SUM(NV_Skutečnost13!E125)</f>
        <v>3255082</v>
      </c>
    </row>
    <row r="126" spans="1:5" ht="15.75" customHeight="1" hidden="1">
      <c r="A126" s="79">
        <v>118</v>
      </c>
      <c r="B126" s="63" t="s">
        <v>201</v>
      </c>
      <c r="C126" s="41">
        <v>623</v>
      </c>
      <c r="D126" s="9" t="s">
        <v>65</v>
      </c>
      <c r="E126" s="324">
        <f>SUM(NV_Skutečnost13!E126)</f>
        <v>0</v>
      </c>
    </row>
    <row r="127" spans="1:5" ht="15.75" customHeight="1" hidden="1">
      <c r="A127" s="79">
        <v>119</v>
      </c>
      <c r="B127" s="63" t="s">
        <v>202</v>
      </c>
      <c r="C127" s="41">
        <v>624</v>
      </c>
      <c r="D127" s="9" t="s">
        <v>66</v>
      </c>
      <c r="E127" s="324">
        <f>SUM(NV_Skutečnost13!E127)</f>
        <v>0</v>
      </c>
    </row>
    <row r="128" spans="1:5" ht="15.75" customHeight="1" hidden="1">
      <c r="A128" s="79">
        <v>120</v>
      </c>
      <c r="B128" s="63" t="s">
        <v>203</v>
      </c>
      <c r="C128" s="43">
        <v>64</v>
      </c>
      <c r="D128" s="11" t="s">
        <v>67</v>
      </c>
      <c r="E128" s="273">
        <f>SUM(E129:E134,E146)</f>
        <v>18950308</v>
      </c>
    </row>
    <row r="129" spans="1:5" ht="15.75" customHeight="1" hidden="1">
      <c r="A129" s="79">
        <v>121</v>
      </c>
      <c r="B129" s="63" t="s">
        <v>204</v>
      </c>
      <c r="C129" s="41">
        <v>641</v>
      </c>
      <c r="D129" s="9" t="s">
        <v>37</v>
      </c>
      <c r="E129" s="324">
        <f>SUM(NV_Skutečnost13!E129)</f>
        <v>0</v>
      </c>
    </row>
    <row r="130" spans="1:5" ht="15.75" customHeight="1" hidden="1">
      <c r="A130" s="79">
        <v>122</v>
      </c>
      <c r="B130" s="63" t="s">
        <v>205</v>
      </c>
      <c r="C130" s="41">
        <v>642</v>
      </c>
      <c r="D130" s="9" t="s">
        <v>38</v>
      </c>
      <c r="E130" s="324">
        <f>SUM(NV_Skutečnost13!E130)</f>
        <v>0</v>
      </c>
    </row>
    <row r="131" spans="1:5" ht="15.75" customHeight="1" hidden="1">
      <c r="A131" s="79">
        <v>123</v>
      </c>
      <c r="B131" s="63" t="s">
        <v>206</v>
      </c>
      <c r="C131" s="41">
        <v>643</v>
      </c>
      <c r="D131" s="9" t="s">
        <v>121</v>
      </c>
      <c r="E131" s="324">
        <f>SUM(NV_Skutečnost13!E131)</f>
        <v>0</v>
      </c>
    </row>
    <row r="132" spans="1:5" ht="15.75" customHeight="1" hidden="1">
      <c r="A132" s="79">
        <v>124</v>
      </c>
      <c r="B132" s="63" t="s">
        <v>207</v>
      </c>
      <c r="C132" s="41">
        <v>644</v>
      </c>
      <c r="D132" s="9" t="s">
        <v>39</v>
      </c>
      <c r="E132" s="324">
        <f>SUM(NV_Skutečnost13!E132)</f>
        <v>5758</v>
      </c>
    </row>
    <row r="133" spans="1:5" ht="15.75" customHeight="1" hidden="1">
      <c r="A133" s="79">
        <v>125</v>
      </c>
      <c r="B133" s="63" t="s">
        <v>208</v>
      </c>
      <c r="C133" s="41">
        <v>645</v>
      </c>
      <c r="D133" s="9" t="s">
        <v>68</v>
      </c>
      <c r="E133" s="324">
        <f>SUM(NV_Skutečnost13!E133)</f>
        <v>532</v>
      </c>
    </row>
    <row r="134" spans="1:5" ht="15.75" customHeight="1" hidden="1">
      <c r="A134" s="79">
        <v>126</v>
      </c>
      <c r="B134" s="63" t="s">
        <v>209</v>
      </c>
      <c r="C134" s="41">
        <v>648</v>
      </c>
      <c r="D134" s="9" t="s">
        <v>116</v>
      </c>
      <c r="E134" s="273">
        <f>SUM(E135,E138,E139,E145)</f>
        <v>4225163</v>
      </c>
    </row>
    <row r="135" spans="1:5" ht="15.75" customHeight="1" hidden="1">
      <c r="A135" s="79">
        <v>127</v>
      </c>
      <c r="B135" s="63"/>
      <c r="C135" s="54">
        <v>6481</v>
      </c>
      <c r="D135" s="66" t="s">
        <v>210</v>
      </c>
      <c r="E135" s="283">
        <f>SUM(E136,E137)</f>
        <v>0</v>
      </c>
    </row>
    <row r="136" spans="1:5" ht="15.75" customHeight="1" hidden="1">
      <c r="A136" s="79">
        <v>128</v>
      </c>
      <c r="B136" s="63"/>
      <c r="C136" s="54">
        <v>64811</v>
      </c>
      <c r="D136" s="66" t="s">
        <v>234</v>
      </c>
      <c r="E136" s="323">
        <f>SUM(NV_Skutečnost13!E136)</f>
        <v>0</v>
      </c>
    </row>
    <row r="137" spans="1:5" ht="15.75" customHeight="1" hidden="1">
      <c r="A137" s="79">
        <v>129</v>
      </c>
      <c r="B137" s="63"/>
      <c r="C137" s="54">
        <v>64812</v>
      </c>
      <c r="D137" s="66" t="s">
        <v>353</v>
      </c>
      <c r="E137" s="323">
        <f>SUM(NV_Skutečnost13!E137)</f>
        <v>0</v>
      </c>
    </row>
    <row r="138" spans="1:5" ht="15.75" customHeight="1" hidden="1">
      <c r="A138" s="79">
        <v>130</v>
      </c>
      <c r="B138" s="63"/>
      <c r="C138" s="54">
        <v>6482</v>
      </c>
      <c r="D138" s="68" t="s">
        <v>117</v>
      </c>
      <c r="E138" s="323">
        <f>SUM(NV_Skutečnost13!E138)</f>
        <v>0</v>
      </c>
    </row>
    <row r="139" spans="1:5" ht="15.75" customHeight="1" hidden="1">
      <c r="A139" s="79">
        <v>131</v>
      </c>
      <c r="B139" s="63"/>
      <c r="C139" s="54">
        <v>6483</v>
      </c>
      <c r="D139" s="68" t="s">
        <v>211</v>
      </c>
      <c r="E139" s="283">
        <f>SUM(E140:E144)</f>
        <v>3164619</v>
      </c>
    </row>
    <row r="140" spans="1:5" ht="15.75" customHeight="1" hidden="1">
      <c r="A140" s="79">
        <v>132</v>
      </c>
      <c r="B140" s="63"/>
      <c r="C140" s="54">
        <v>64831</v>
      </c>
      <c r="D140" s="67" t="s">
        <v>296</v>
      </c>
      <c r="E140" s="323">
        <f>SUM(NV_Skutečnost13!E140)</f>
        <v>7000</v>
      </c>
    </row>
    <row r="141" spans="1:5" ht="15.75" customHeight="1" hidden="1">
      <c r="A141" s="79">
        <v>133</v>
      </c>
      <c r="B141" s="63"/>
      <c r="C141" s="54">
        <v>64832</v>
      </c>
      <c r="D141" s="67" t="s">
        <v>310</v>
      </c>
      <c r="E141" s="323">
        <f>SUM(NV_Skutečnost13!E141)</f>
        <v>473000</v>
      </c>
    </row>
    <row r="142" spans="1:5" ht="15.75" customHeight="1" hidden="1">
      <c r="A142" s="79">
        <v>134</v>
      </c>
      <c r="B142" s="63"/>
      <c r="C142" s="54">
        <v>64833</v>
      </c>
      <c r="D142" s="67" t="s">
        <v>297</v>
      </c>
      <c r="E142" s="323">
        <f>SUM(NV_Skutečnost13!E142)</f>
        <v>599880</v>
      </c>
    </row>
    <row r="143" spans="1:5" ht="15.75" customHeight="1" hidden="1">
      <c r="A143" s="79">
        <v>135</v>
      </c>
      <c r="B143" s="63"/>
      <c r="C143" s="54">
        <v>64834</v>
      </c>
      <c r="D143" s="67" t="s">
        <v>298</v>
      </c>
      <c r="E143" s="323">
        <f>SUM(NV_Skutečnost13!E143)</f>
        <v>1644739</v>
      </c>
    </row>
    <row r="144" spans="1:5" ht="15.75" customHeight="1" hidden="1">
      <c r="A144" s="79">
        <v>136</v>
      </c>
      <c r="B144" s="63"/>
      <c r="C144" s="54">
        <v>64835</v>
      </c>
      <c r="D144" s="69" t="s">
        <v>212</v>
      </c>
      <c r="E144" s="323">
        <f>SUM(NV_Skutečnost13!E144)</f>
        <v>440000</v>
      </c>
    </row>
    <row r="145" spans="1:5" ht="15.75" customHeight="1" hidden="1">
      <c r="A145" s="79">
        <v>137</v>
      </c>
      <c r="B145" s="63"/>
      <c r="C145" s="54">
        <v>6484</v>
      </c>
      <c r="D145" s="70" t="s">
        <v>272</v>
      </c>
      <c r="E145" s="323">
        <f>SUM(NV_Skutečnost13!E145)</f>
        <v>1060544</v>
      </c>
    </row>
    <row r="146" spans="1:5" ht="15.75" customHeight="1" hidden="1">
      <c r="A146" s="79">
        <v>138</v>
      </c>
      <c r="B146" s="63" t="s">
        <v>311</v>
      </c>
      <c r="C146" s="41">
        <v>649</v>
      </c>
      <c r="D146" s="70" t="s">
        <v>69</v>
      </c>
      <c r="E146" s="273">
        <f>SUM(E147:E153)</f>
        <v>14718855</v>
      </c>
    </row>
    <row r="147" spans="1:5" ht="15.75" customHeight="1" hidden="1">
      <c r="A147" s="79">
        <v>139</v>
      </c>
      <c r="B147" s="63"/>
      <c r="C147" s="42">
        <v>6491</v>
      </c>
      <c r="D147" s="67" t="s">
        <v>213</v>
      </c>
      <c r="E147" s="285">
        <f>SUM(NV_Skutečnost13!E147)</f>
        <v>0</v>
      </c>
    </row>
    <row r="148" spans="1:5" ht="15.75" customHeight="1" hidden="1">
      <c r="A148" s="79">
        <v>140</v>
      </c>
      <c r="B148" s="63"/>
      <c r="C148" s="42">
        <v>6492</v>
      </c>
      <c r="D148" s="67" t="s">
        <v>70</v>
      </c>
      <c r="E148" s="285">
        <f>SUM(NV_Skutečnost13!E148)</f>
        <v>0</v>
      </c>
    </row>
    <row r="149" spans="1:5" ht="15.75" customHeight="1" hidden="1">
      <c r="A149" s="79">
        <v>141</v>
      </c>
      <c r="B149" s="63"/>
      <c r="C149" s="42">
        <v>6493</v>
      </c>
      <c r="D149" s="67" t="s">
        <v>71</v>
      </c>
      <c r="E149" s="285">
        <f>SUM(NV_Skutečnost13!E149)</f>
        <v>0</v>
      </c>
    </row>
    <row r="150" spans="1:5" ht="15.75" customHeight="1" hidden="1">
      <c r="A150" s="79">
        <v>142</v>
      </c>
      <c r="B150" s="63"/>
      <c r="C150" s="42">
        <v>6494</v>
      </c>
      <c r="D150" s="67" t="s">
        <v>72</v>
      </c>
      <c r="E150" s="285">
        <f>SUM(NV_Skutečnost13!E150)</f>
        <v>0</v>
      </c>
    </row>
    <row r="151" spans="1:5" ht="15.75" customHeight="1" hidden="1">
      <c r="A151" s="79">
        <v>143</v>
      </c>
      <c r="B151" s="63"/>
      <c r="C151" s="42">
        <v>6495</v>
      </c>
      <c r="D151" s="67" t="s">
        <v>279</v>
      </c>
      <c r="E151" s="285">
        <f>SUM(NV_Skutečnost13!E151)</f>
        <v>13780936</v>
      </c>
    </row>
    <row r="152" spans="1:5" ht="15.75" customHeight="1" hidden="1">
      <c r="A152" s="79">
        <v>144</v>
      </c>
      <c r="B152" s="63"/>
      <c r="C152" s="42">
        <v>6498</v>
      </c>
      <c r="D152" s="10" t="s">
        <v>337</v>
      </c>
      <c r="E152" s="285">
        <f>SUM(NV_Skutečnost13!E152)</f>
        <v>937919</v>
      </c>
    </row>
    <row r="153" spans="1:6" ht="15.75" customHeight="1" hidden="1">
      <c r="A153" s="79">
        <v>145</v>
      </c>
      <c r="B153" s="63"/>
      <c r="C153" s="113">
        <v>6499</v>
      </c>
      <c r="D153" s="67" t="s">
        <v>380</v>
      </c>
      <c r="E153" s="285">
        <f>SUM(NV_Skutečnost13!E153)</f>
        <v>0</v>
      </c>
      <c r="F153" s="111"/>
    </row>
    <row r="154" spans="1:5" ht="15.75" customHeight="1" hidden="1">
      <c r="A154" s="79">
        <v>146</v>
      </c>
      <c r="B154" s="63" t="s">
        <v>214</v>
      </c>
      <c r="C154" s="43">
        <v>65</v>
      </c>
      <c r="D154" s="11" t="s">
        <v>303</v>
      </c>
      <c r="E154" s="273">
        <f>SUM(E155:E161)</f>
        <v>349140</v>
      </c>
    </row>
    <row r="155" spans="1:5" ht="15.75" customHeight="1" hidden="1">
      <c r="A155" s="79">
        <v>147</v>
      </c>
      <c r="B155" s="63" t="s">
        <v>215</v>
      </c>
      <c r="C155" s="44">
        <v>651</v>
      </c>
      <c r="D155" s="13" t="s">
        <v>73</v>
      </c>
      <c r="E155" s="326">
        <f>SUM(NV_Skutečnost13!E155)</f>
        <v>744</v>
      </c>
    </row>
    <row r="156" spans="1:5" ht="15.75" customHeight="1" hidden="1">
      <c r="A156" s="79">
        <v>148</v>
      </c>
      <c r="B156" s="63" t="s">
        <v>216</v>
      </c>
      <c r="C156" s="41">
        <v>653</v>
      </c>
      <c r="D156" s="9" t="s">
        <v>125</v>
      </c>
      <c r="E156" s="326">
        <f>SUM(NV_Skutečnost13!E156)</f>
        <v>0</v>
      </c>
    </row>
    <row r="157" spans="1:5" ht="15.75" customHeight="1" hidden="1">
      <c r="A157" s="79">
        <v>149</v>
      </c>
      <c r="B157" s="63" t="s">
        <v>217</v>
      </c>
      <c r="C157" s="41">
        <v>654</v>
      </c>
      <c r="D157" s="9" t="s">
        <v>75</v>
      </c>
      <c r="E157" s="326">
        <f>SUM(NV_Skutečnost13!E157)</f>
        <v>62980</v>
      </c>
    </row>
    <row r="158" spans="1:5" ht="15.75" customHeight="1" hidden="1">
      <c r="A158" s="79">
        <v>150</v>
      </c>
      <c r="B158" s="63" t="s">
        <v>218</v>
      </c>
      <c r="C158" s="41">
        <v>655</v>
      </c>
      <c r="D158" s="9" t="s">
        <v>76</v>
      </c>
      <c r="E158" s="326">
        <f>SUM(NV_Skutečnost13!E158)</f>
        <v>0</v>
      </c>
    </row>
    <row r="159" spans="1:5" ht="15.75" customHeight="1" hidden="1">
      <c r="A159" s="79">
        <v>151</v>
      </c>
      <c r="B159" s="63" t="s">
        <v>219</v>
      </c>
      <c r="C159" s="41">
        <v>656</v>
      </c>
      <c r="D159" s="9" t="s">
        <v>220</v>
      </c>
      <c r="E159" s="326">
        <f>SUM(NV_Skutečnost13!E159)</f>
        <v>285416</v>
      </c>
    </row>
    <row r="160" spans="1:5" ht="15.75" customHeight="1" hidden="1">
      <c r="A160" s="79">
        <v>152</v>
      </c>
      <c r="B160" s="63" t="s">
        <v>221</v>
      </c>
      <c r="C160" s="41">
        <v>657</v>
      </c>
      <c r="D160" s="9" t="s">
        <v>74</v>
      </c>
      <c r="E160" s="326">
        <f>SUM(NV_Skutečnost13!E160)</f>
        <v>0</v>
      </c>
    </row>
    <row r="161" spans="1:5" ht="15.75" customHeight="1" hidden="1">
      <c r="A161" s="79">
        <v>153</v>
      </c>
      <c r="B161" s="63" t="s">
        <v>225</v>
      </c>
      <c r="C161" s="41">
        <v>659</v>
      </c>
      <c r="D161" s="9" t="s">
        <v>222</v>
      </c>
      <c r="E161" s="326">
        <f>SUM(NV_Skutečnost13!E161)</f>
        <v>0</v>
      </c>
    </row>
    <row r="162" spans="1:6" ht="15.75" customHeight="1" hidden="1">
      <c r="A162" s="79">
        <v>154</v>
      </c>
      <c r="B162" s="110" t="s">
        <v>383</v>
      </c>
      <c r="C162" s="114">
        <v>68</v>
      </c>
      <c r="D162" s="115" t="s">
        <v>381</v>
      </c>
      <c r="E162" s="274">
        <f>SUM(E163,E164)</f>
        <v>25000</v>
      </c>
      <c r="F162" s="111"/>
    </row>
    <row r="163" spans="1:6" ht="15.75" customHeight="1" hidden="1">
      <c r="A163" s="79">
        <v>155</v>
      </c>
      <c r="B163" s="110" t="s">
        <v>384</v>
      </c>
      <c r="C163" s="116">
        <v>681</v>
      </c>
      <c r="D163" s="70" t="s">
        <v>381</v>
      </c>
      <c r="E163" s="324">
        <f>SUM(NV_Skutečnost13!E163)</f>
        <v>25000</v>
      </c>
      <c r="F163" s="111"/>
    </row>
    <row r="164" spans="1:6" ht="15.75" customHeight="1" hidden="1">
      <c r="A164" s="79">
        <v>156</v>
      </c>
      <c r="B164" s="110" t="s">
        <v>385</v>
      </c>
      <c r="C164" s="116">
        <v>682</v>
      </c>
      <c r="D164" s="70" t="s">
        <v>382</v>
      </c>
      <c r="E164" s="324">
        <f>SUM(NV_Skutečnost13!E164)</f>
        <v>0</v>
      </c>
      <c r="F164" s="111"/>
    </row>
    <row r="165" spans="1:5" ht="15.75" customHeight="1" hidden="1">
      <c r="A165" s="79">
        <v>157</v>
      </c>
      <c r="B165" s="63" t="s">
        <v>223</v>
      </c>
      <c r="C165" s="43">
        <v>69</v>
      </c>
      <c r="D165" s="17" t="s">
        <v>224</v>
      </c>
      <c r="E165" s="273">
        <f>SUM(E167,E172,E176)</f>
        <v>91900808</v>
      </c>
    </row>
    <row r="166" spans="1:5" ht="15.75" customHeight="1" hidden="1">
      <c r="A166" s="79">
        <v>158</v>
      </c>
      <c r="B166" s="63" t="s">
        <v>341</v>
      </c>
      <c r="C166" s="41">
        <v>691</v>
      </c>
      <c r="D166" s="95" t="s">
        <v>226</v>
      </c>
      <c r="E166" s="274">
        <f>SUM(E167,E172)</f>
        <v>44340000</v>
      </c>
    </row>
    <row r="167" spans="1:5" ht="15.75" customHeight="1" hidden="1">
      <c r="A167" s="79">
        <v>159</v>
      </c>
      <c r="B167" s="63"/>
      <c r="C167" s="41">
        <v>6911</v>
      </c>
      <c r="D167" s="70" t="s">
        <v>227</v>
      </c>
      <c r="E167" s="274">
        <f>SUM(E168,E169,E171)</f>
        <v>43630000</v>
      </c>
    </row>
    <row r="168" spans="1:5" ht="15.75" customHeight="1" hidden="1">
      <c r="A168" s="79">
        <v>160</v>
      </c>
      <c r="B168" s="63"/>
      <c r="C168" s="42">
        <v>69111</v>
      </c>
      <c r="D168" s="71" t="s">
        <v>372</v>
      </c>
      <c r="E168" s="285">
        <f>SUM(NV_Skutečnost13!E168)</f>
        <v>40312000</v>
      </c>
    </row>
    <row r="169" spans="1:5" ht="15.75" customHeight="1" hidden="1">
      <c r="A169" s="79">
        <v>161</v>
      </c>
      <c r="B169" s="63"/>
      <c r="C169" s="42">
        <v>69112</v>
      </c>
      <c r="D169" s="71" t="s">
        <v>343</v>
      </c>
      <c r="E169" s="285">
        <f>SUM(NV_Skutečnost13!E169)</f>
        <v>3318000</v>
      </c>
    </row>
    <row r="170" spans="1:5" ht="15.75" customHeight="1" hidden="1">
      <c r="A170" s="79">
        <v>162</v>
      </c>
      <c r="B170" s="63"/>
      <c r="C170" s="42">
        <v>691121</v>
      </c>
      <c r="D170" s="71" t="s">
        <v>344</v>
      </c>
      <c r="E170" s="285">
        <f>SUM(NV_Skutečnost13!E170)</f>
        <v>867000</v>
      </c>
    </row>
    <row r="171" spans="1:5" ht="15.75" customHeight="1" hidden="1">
      <c r="A171" s="79">
        <v>163</v>
      </c>
      <c r="B171" s="63"/>
      <c r="C171" s="42">
        <v>69113</v>
      </c>
      <c r="D171" s="71" t="s">
        <v>342</v>
      </c>
      <c r="E171" s="285">
        <f>SUM(NV_Skutečnost13!E171)</f>
        <v>0</v>
      </c>
    </row>
    <row r="172" spans="1:5" ht="15.75" customHeight="1" hidden="1">
      <c r="A172" s="79">
        <v>164</v>
      </c>
      <c r="B172" s="63"/>
      <c r="C172" s="41">
        <v>6912</v>
      </c>
      <c r="D172" s="68" t="s">
        <v>123</v>
      </c>
      <c r="E172" s="274">
        <f>SUM(E173:E175)</f>
        <v>710000</v>
      </c>
    </row>
    <row r="173" spans="1:5" ht="15.75" customHeight="1" hidden="1">
      <c r="A173" s="79">
        <v>165</v>
      </c>
      <c r="B173" s="63"/>
      <c r="C173" s="42">
        <v>69121</v>
      </c>
      <c r="D173" s="71" t="s">
        <v>129</v>
      </c>
      <c r="E173" s="285">
        <f>SUM(NV_Skutečnost13!E173)</f>
        <v>710000</v>
      </c>
    </row>
    <row r="174" spans="1:5" ht="15.75" customHeight="1" hidden="1">
      <c r="A174" s="79">
        <v>166</v>
      </c>
      <c r="B174" s="63"/>
      <c r="C174" s="42">
        <v>69122</v>
      </c>
      <c r="D174" s="16" t="s">
        <v>336</v>
      </c>
      <c r="E174" s="285">
        <f>SUM(NV_Skutečnost13!E174)</f>
        <v>0</v>
      </c>
    </row>
    <row r="175" spans="1:5" ht="15.75" customHeight="1" hidden="1">
      <c r="A175" s="79">
        <v>167</v>
      </c>
      <c r="B175" s="63"/>
      <c r="C175" s="42">
        <v>69125</v>
      </c>
      <c r="D175" s="16" t="s">
        <v>128</v>
      </c>
      <c r="E175" s="285">
        <f>SUM(NV_Skutečnost13!E175)</f>
        <v>0</v>
      </c>
    </row>
    <row r="176" spans="1:5" ht="15.75" customHeight="1" hidden="1">
      <c r="A176" s="79">
        <v>168</v>
      </c>
      <c r="B176" s="63" t="s">
        <v>340</v>
      </c>
      <c r="C176" s="41">
        <v>6913</v>
      </c>
      <c r="D176" s="9" t="s">
        <v>126</v>
      </c>
      <c r="E176" s="274">
        <f>SUM(E177,E178,E180,E181,E183)</f>
        <v>47560808</v>
      </c>
    </row>
    <row r="177" spans="1:5" ht="15.75" customHeight="1" hidden="1">
      <c r="A177" s="79">
        <v>169</v>
      </c>
      <c r="B177" s="63"/>
      <c r="C177" s="42">
        <v>69131</v>
      </c>
      <c r="D177" s="16" t="s">
        <v>127</v>
      </c>
      <c r="E177" s="285">
        <f>SUM(NV_Skutečnost13!E177)</f>
        <v>19364065</v>
      </c>
    </row>
    <row r="178" spans="1:5" ht="15.75" customHeight="1" hidden="1">
      <c r="A178" s="79">
        <v>170</v>
      </c>
      <c r="B178" s="63"/>
      <c r="C178" s="42">
        <v>69132</v>
      </c>
      <c r="D178" s="16" t="s">
        <v>332</v>
      </c>
      <c r="E178" s="285">
        <f>SUM(NV_Skutečnost13!E178)</f>
        <v>5539341</v>
      </c>
    </row>
    <row r="179" spans="1:5" ht="15.75" customHeight="1" hidden="1">
      <c r="A179" s="79">
        <v>171</v>
      </c>
      <c r="B179" s="63"/>
      <c r="C179" s="42">
        <v>691321</v>
      </c>
      <c r="D179" s="16" t="s">
        <v>387</v>
      </c>
      <c r="E179" s="285">
        <f>SUM(NV_Skutečnost13!E179)</f>
        <v>2900000</v>
      </c>
    </row>
    <row r="180" spans="1:5" ht="15.75" customHeight="1" hidden="1">
      <c r="A180" s="79">
        <v>172</v>
      </c>
      <c r="B180" s="63"/>
      <c r="C180" s="42">
        <v>69133</v>
      </c>
      <c r="D180" s="16" t="s">
        <v>333</v>
      </c>
      <c r="E180" s="285">
        <f>SUM(NV_Skutečnost13!E180)</f>
        <v>6782000</v>
      </c>
    </row>
    <row r="181" spans="1:5" ht="15.75" customHeight="1" hidden="1">
      <c r="A181" s="79">
        <v>173</v>
      </c>
      <c r="B181" s="63"/>
      <c r="C181" s="42">
        <v>69134</v>
      </c>
      <c r="D181" s="71" t="s">
        <v>334</v>
      </c>
      <c r="E181" s="285">
        <f>SUM(NV_Skutečnost13!E181)</f>
        <v>3208961</v>
      </c>
    </row>
    <row r="182" spans="1:5" ht="15.75" customHeight="1" hidden="1">
      <c r="A182" s="79">
        <v>174</v>
      </c>
      <c r="B182" s="63"/>
      <c r="C182" s="42">
        <v>691341</v>
      </c>
      <c r="D182" s="16" t="s">
        <v>387</v>
      </c>
      <c r="E182" s="285">
        <f>SUM(NV_Skutečnost13!E182)</f>
        <v>0</v>
      </c>
    </row>
    <row r="183" spans="1:5" ht="15.75" customHeight="1" hidden="1" thickBot="1">
      <c r="A183" s="79">
        <v>175</v>
      </c>
      <c r="B183" s="63"/>
      <c r="C183" s="42">
        <v>69135</v>
      </c>
      <c r="D183" s="71" t="s">
        <v>335</v>
      </c>
      <c r="E183" s="285">
        <f>SUM(NV_Skutečnost13!E183)</f>
        <v>12666441</v>
      </c>
    </row>
    <row r="184" spans="1:5" ht="15.75" customHeight="1" hidden="1" thickBot="1">
      <c r="A184" s="80">
        <v>176</v>
      </c>
      <c r="B184" s="64" t="s">
        <v>228</v>
      </c>
      <c r="C184" s="58"/>
      <c r="D184" s="72" t="s">
        <v>231</v>
      </c>
      <c r="E184" s="286">
        <f>E103-E9</f>
        <v>970461</v>
      </c>
    </row>
    <row r="185" spans="1:5" ht="15.75" customHeight="1" hidden="1" thickBot="1">
      <c r="A185" s="80">
        <v>177</v>
      </c>
      <c r="B185" s="65"/>
      <c r="C185" s="59">
        <v>591</v>
      </c>
      <c r="D185" s="73" t="s">
        <v>46</v>
      </c>
      <c r="E185" s="327">
        <f>SUM(NV_Skutečnost13!E185)</f>
        <v>111720</v>
      </c>
    </row>
    <row r="186" spans="1:5" ht="15.75" customHeight="1" hidden="1" thickBot="1">
      <c r="A186" s="80">
        <v>178</v>
      </c>
      <c r="B186" s="64" t="s">
        <v>229</v>
      </c>
      <c r="C186" s="58"/>
      <c r="D186" s="72" t="s">
        <v>230</v>
      </c>
      <c r="E186" s="286">
        <f>SUM(E184-E185)</f>
        <v>858741</v>
      </c>
    </row>
    <row r="187" spans="1:5" ht="15.75" customHeight="1" hidden="1">
      <c r="A187" s="23"/>
      <c r="B187" s="56"/>
      <c r="C187" s="45"/>
      <c r="D187" s="74"/>
      <c r="E187" s="288"/>
    </row>
    <row r="188" spans="1:5" ht="15.75" customHeight="1" hidden="1">
      <c r="A188" s="23"/>
      <c r="B188" s="56"/>
      <c r="C188" s="45"/>
      <c r="D188" s="74"/>
      <c r="E188" s="288"/>
    </row>
    <row r="189" spans="1:5" ht="20.25" customHeight="1" hidden="1" thickBot="1">
      <c r="A189" s="23"/>
      <c r="B189" s="56"/>
      <c r="C189" s="45"/>
      <c r="D189" s="235"/>
      <c r="E189" s="288"/>
    </row>
    <row r="190" spans="1:5" ht="14.25" customHeight="1" thickBot="1">
      <c r="A190" s="24"/>
      <c r="B190" s="55"/>
      <c r="C190" s="117"/>
      <c r="D190" s="122"/>
      <c r="E190" s="289" t="s">
        <v>77</v>
      </c>
    </row>
    <row r="191" spans="1:5" ht="3" customHeight="1" thickBot="1">
      <c r="A191" s="24"/>
      <c r="B191" s="55"/>
      <c r="C191" s="117"/>
      <c r="D191" s="2"/>
      <c r="E191" s="290"/>
    </row>
    <row r="192" spans="1:5" ht="15.75">
      <c r="A192" s="60" t="s">
        <v>3</v>
      </c>
      <c r="B192" s="124"/>
      <c r="C192" s="125" t="s">
        <v>236</v>
      </c>
      <c r="D192" s="126" t="s">
        <v>394</v>
      </c>
      <c r="E192" s="291"/>
    </row>
    <row r="193" spans="1:7" ht="13.5" thickBot="1">
      <c r="A193" s="22"/>
      <c r="B193" s="128"/>
      <c r="C193" s="129" t="s">
        <v>135</v>
      </c>
      <c r="D193" s="130" t="s">
        <v>398</v>
      </c>
      <c r="E193" s="335" t="s">
        <v>397</v>
      </c>
      <c r="F193" s="52"/>
      <c r="G193" s="52"/>
    </row>
    <row r="194" spans="1:5" ht="12" customHeight="1">
      <c r="A194" s="79">
        <v>1</v>
      </c>
      <c r="B194" s="132"/>
      <c r="C194" s="133"/>
      <c r="D194" s="14" t="s">
        <v>79</v>
      </c>
      <c r="E194" s="248">
        <f>SUM(E104,E118,E123)</f>
        <v>16754188</v>
      </c>
    </row>
    <row r="195" spans="1:5" ht="12" customHeight="1">
      <c r="A195" s="79">
        <v>2</v>
      </c>
      <c r="B195" s="135"/>
      <c r="C195" s="136"/>
      <c r="D195" s="137" t="s">
        <v>67</v>
      </c>
      <c r="E195" s="249">
        <f>SUM(E129:E133,E147:E153,E154,E162)</f>
        <v>15099285</v>
      </c>
    </row>
    <row r="196" spans="1:5" ht="12" customHeight="1">
      <c r="A196" s="79">
        <v>3</v>
      </c>
      <c r="B196" s="135"/>
      <c r="C196" s="136"/>
      <c r="D196" s="137" t="s">
        <v>80</v>
      </c>
      <c r="E196" s="249">
        <f>SUM(E167)</f>
        <v>43630000</v>
      </c>
    </row>
    <row r="197" spans="1:5" ht="12" customHeight="1">
      <c r="A197" s="79">
        <v>4</v>
      </c>
      <c r="B197" s="132"/>
      <c r="C197" s="133"/>
      <c r="D197" s="137" t="s">
        <v>81</v>
      </c>
      <c r="E197" s="249">
        <f>SUM(E172)</f>
        <v>710000</v>
      </c>
    </row>
    <row r="198" spans="1:5" ht="12" customHeight="1">
      <c r="A198" s="79">
        <v>5</v>
      </c>
      <c r="B198" s="132"/>
      <c r="C198" s="133"/>
      <c r="D198" s="137" t="s">
        <v>362</v>
      </c>
      <c r="E198" s="249">
        <f>SUM(E140,E141,E142,E145,E177,E178,E180,E181)</f>
        <v>37034791</v>
      </c>
    </row>
    <row r="199" spans="1:5" ht="12" customHeight="1">
      <c r="A199" s="79">
        <v>6</v>
      </c>
      <c r="B199" s="132"/>
      <c r="C199" s="133"/>
      <c r="D199" s="137" t="s">
        <v>363</v>
      </c>
      <c r="E199" s="249">
        <f>SUM(E135,E138,E143,E144,E183)</f>
        <v>14751180</v>
      </c>
    </row>
    <row r="200" spans="1:5" ht="13.5" customHeight="1">
      <c r="A200" s="83">
        <v>7</v>
      </c>
      <c r="B200" s="139"/>
      <c r="C200" s="140"/>
      <c r="D200" s="141" t="s">
        <v>82</v>
      </c>
      <c r="E200" s="253">
        <f>SUM(E194:E199)</f>
        <v>127979444</v>
      </c>
    </row>
    <row r="201" spans="1:5" ht="12" customHeight="1">
      <c r="A201" s="79">
        <v>8</v>
      </c>
      <c r="B201" s="132"/>
      <c r="C201" s="133"/>
      <c r="D201" s="14" t="s">
        <v>24</v>
      </c>
      <c r="E201" s="254">
        <f>SUM(E43)</f>
        <v>64298449</v>
      </c>
    </row>
    <row r="202" spans="1:5" ht="12" customHeight="1">
      <c r="A202" s="79">
        <v>9</v>
      </c>
      <c r="B202" s="135"/>
      <c r="C202" s="136"/>
      <c r="D202" s="137" t="s">
        <v>119</v>
      </c>
      <c r="E202" s="255">
        <f>SUM(E10,E24,E62,E66,E86,E99,E101)</f>
        <v>62710534</v>
      </c>
    </row>
    <row r="203" spans="1:5" ht="12" customHeight="1">
      <c r="A203" s="79">
        <v>10</v>
      </c>
      <c r="B203" s="132"/>
      <c r="C203" s="133"/>
      <c r="D203" s="137" t="s">
        <v>118</v>
      </c>
      <c r="E203" s="255">
        <f>SUM(E12,E18,E19,E39)</f>
        <v>5032400</v>
      </c>
    </row>
    <row r="204" spans="1:5" ht="12" customHeight="1">
      <c r="A204" s="79">
        <v>11</v>
      </c>
      <c r="B204" s="132"/>
      <c r="C204" s="133"/>
      <c r="D204" s="137" t="s">
        <v>354</v>
      </c>
      <c r="E204" s="255">
        <f>SUM(E34)</f>
        <v>704975</v>
      </c>
    </row>
    <row r="205" spans="1:5" ht="12" customHeight="1">
      <c r="A205" s="79">
        <v>12</v>
      </c>
      <c r="B205" s="132"/>
      <c r="C205" s="133"/>
      <c r="D205" s="137" t="s">
        <v>355</v>
      </c>
      <c r="E205" s="255">
        <f>SUM(E25-E206)</f>
        <v>3055290</v>
      </c>
    </row>
    <row r="206" spans="1:5" ht="12" customHeight="1">
      <c r="A206" s="79">
        <v>13</v>
      </c>
      <c r="B206" s="132"/>
      <c r="C206" s="133"/>
      <c r="D206" s="137" t="s">
        <v>356</v>
      </c>
      <c r="E206" s="256">
        <v>0</v>
      </c>
    </row>
    <row r="207" spans="1:5" ht="12" customHeight="1">
      <c r="A207" s="79">
        <v>14</v>
      </c>
      <c r="B207" s="135"/>
      <c r="C207" s="136"/>
      <c r="D207" s="137" t="s">
        <v>357</v>
      </c>
      <c r="E207" s="249">
        <f>SUM(E13,E14,E15,E16,E17,E23,E28,E31,E32,E35,E36,E37,E38,E40,E41,E42,E62,E66,E86,E99,E101)</f>
        <v>53917869</v>
      </c>
    </row>
    <row r="208" spans="1:5" ht="13.5" customHeight="1">
      <c r="A208" s="84">
        <v>15</v>
      </c>
      <c r="B208" s="139"/>
      <c r="C208" s="140"/>
      <c r="D208" s="145" t="s">
        <v>83</v>
      </c>
      <c r="E208" s="257">
        <f>SUM(E201,E202)</f>
        <v>127008983</v>
      </c>
    </row>
    <row r="209" spans="1:5" ht="13.5" customHeight="1">
      <c r="A209" s="92">
        <v>16</v>
      </c>
      <c r="B209" s="146"/>
      <c r="C209" s="147"/>
      <c r="D209" s="148" t="s">
        <v>231</v>
      </c>
      <c r="E209" s="258">
        <f>SUM(E200-E208)</f>
        <v>970461</v>
      </c>
    </row>
    <row r="210" spans="1:5" ht="13.5" customHeight="1" thickBot="1">
      <c r="A210" s="93">
        <v>17</v>
      </c>
      <c r="B210" s="149"/>
      <c r="C210" s="150"/>
      <c r="D210" s="151" t="s">
        <v>46</v>
      </c>
      <c r="E210" s="259">
        <f>SUM(E185)</f>
        <v>111720</v>
      </c>
    </row>
    <row r="211" spans="1:5" ht="15" customHeight="1" thickBot="1">
      <c r="A211" s="80">
        <v>18</v>
      </c>
      <c r="B211" s="152"/>
      <c r="C211" s="153"/>
      <c r="D211" s="15" t="s">
        <v>350</v>
      </c>
      <c r="E211" s="260">
        <f>E209-E210</f>
        <v>858741</v>
      </c>
    </row>
    <row r="212" spans="1:5" ht="13.5" customHeight="1">
      <c r="A212" s="79">
        <v>19</v>
      </c>
      <c r="B212" s="132"/>
      <c r="C212" s="41">
        <v>914</v>
      </c>
      <c r="D212" s="17" t="s">
        <v>267</v>
      </c>
      <c r="E212" s="261">
        <v>253342</v>
      </c>
    </row>
    <row r="213" spans="1:5" ht="12" customHeight="1">
      <c r="A213" s="79">
        <v>20</v>
      </c>
      <c r="B213" s="135"/>
      <c r="C213" s="158">
        <v>9141</v>
      </c>
      <c r="D213" s="137" t="s">
        <v>233</v>
      </c>
      <c r="E213" s="261">
        <v>207528</v>
      </c>
    </row>
    <row r="214" spans="1:5" ht="12" customHeight="1">
      <c r="A214" s="79">
        <v>21</v>
      </c>
      <c r="B214" s="135"/>
      <c r="C214" s="158">
        <v>9142</v>
      </c>
      <c r="D214" s="137" t="s">
        <v>232</v>
      </c>
      <c r="E214" s="261">
        <v>0</v>
      </c>
    </row>
    <row r="215" spans="1:5" ht="13.5" customHeight="1">
      <c r="A215" s="79">
        <v>22</v>
      </c>
      <c r="B215" s="135"/>
      <c r="C215" s="159">
        <v>914</v>
      </c>
      <c r="D215" s="160" t="s">
        <v>263</v>
      </c>
      <c r="E215" s="261">
        <v>460870</v>
      </c>
    </row>
    <row r="216" spans="1:5" ht="13.5" customHeight="1">
      <c r="A216" s="79">
        <v>23</v>
      </c>
      <c r="B216" s="245" t="s">
        <v>114</v>
      </c>
      <c r="C216" s="159"/>
      <c r="D216" s="161" t="s">
        <v>84</v>
      </c>
      <c r="E216" s="249">
        <f>SUM(E212,E213,E214)</f>
        <v>460870</v>
      </c>
    </row>
    <row r="217" spans="1:5" ht="12" customHeight="1">
      <c r="A217" s="79">
        <v>24</v>
      </c>
      <c r="B217" s="344">
        <f>SUM(E218,E219)</f>
        <v>0</v>
      </c>
      <c r="C217" s="345"/>
      <c r="D217" s="137" t="s">
        <v>404</v>
      </c>
      <c r="E217" s="255">
        <f>SUM(E216-E215)</f>
        <v>0</v>
      </c>
    </row>
    <row r="218" spans="1:5" ht="12" customHeight="1">
      <c r="A218" s="79">
        <v>25</v>
      </c>
      <c r="C218" s="246"/>
      <c r="D218" s="137" t="s">
        <v>241</v>
      </c>
      <c r="E218" s="256"/>
    </row>
    <row r="219" spans="1:5" ht="12" customHeight="1">
      <c r="A219" s="79">
        <v>26</v>
      </c>
      <c r="B219" s="135"/>
      <c r="C219" s="136"/>
      <c r="D219" s="137" t="s">
        <v>242</v>
      </c>
      <c r="E219" s="256"/>
    </row>
    <row r="220" spans="1:5" ht="12" customHeight="1">
      <c r="A220" s="79">
        <v>27</v>
      </c>
      <c r="B220" s="135"/>
      <c r="C220" s="136"/>
      <c r="D220" s="137" t="s">
        <v>314</v>
      </c>
      <c r="E220" s="262">
        <f>E217/SUM(E212:E214)</f>
        <v>0</v>
      </c>
    </row>
    <row r="221" spans="1:5" ht="12" customHeight="1">
      <c r="A221" s="79">
        <v>28</v>
      </c>
      <c r="B221" s="135"/>
      <c r="C221" s="136"/>
      <c r="D221" s="137" t="s">
        <v>403</v>
      </c>
      <c r="E221" s="263">
        <f>E215-E212</f>
        <v>207528</v>
      </c>
    </row>
    <row r="222" spans="1:5" ht="12" customHeight="1">
      <c r="A222" s="83">
        <v>29</v>
      </c>
      <c r="B222" s="139"/>
      <c r="C222" s="140"/>
      <c r="D222" s="165" t="s">
        <v>313</v>
      </c>
      <c r="E222" s="264">
        <f>E215/E212</f>
        <v>1.8191614497398774</v>
      </c>
    </row>
    <row r="223" spans="1:5" ht="13.5" customHeight="1">
      <c r="A223" s="79">
        <v>30</v>
      </c>
      <c r="B223" s="166"/>
      <c r="C223" s="167">
        <v>915</v>
      </c>
      <c r="D223" s="168" t="s">
        <v>262</v>
      </c>
      <c r="E223" s="256">
        <v>2964673</v>
      </c>
    </row>
    <row r="224" spans="1:5" ht="12" customHeight="1">
      <c r="A224" s="79">
        <v>31</v>
      </c>
      <c r="B224" s="135"/>
      <c r="C224" s="158">
        <v>9151</v>
      </c>
      <c r="D224" s="137" t="s">
        <v>347</v>
      </c>
      <c r="E224" s="256">
        <v>371816</v>
      </c>
    </row>
    <row r="225" spans="1:5" ht="12" customHeight="1">
      <c r="A225" s="79">
        <v>32</v>
      </c>
      <c r="B225" s="135"/>
      <c r="C225" s="158">
        <v>9152</v>
      </c>
      <c r="D225" s="137" t="s">
        <v>265</v>
      </c>
      <c r="E225" s="256">
        <v>1437804</v>
      </c>
    </row>
    <row r="226" spans="1:5" ht="12" customHeight="1">
      <c r="A226" s="79">
        <v>33</v>
      </c>
      <c r="B226" s="135"/>
      <c r="C226" s="158">
        <v>9153</v>
      </c>
      <c r="D226" s="137" t="s">
        <v>348</v>
      </c>
      <c r="E226" s="256">
        <v>2072678</v>
      </c>
    </row>
    <row r="227" spans="1:5" ht="13.5" customHeight="1">
      <c r="A227" s="79">
        <v>34</v>
      </c>
      <c r="B227" s="135"/>
      <c r="C227" s="159">
        <v>915</v>
      </c>
      <c r="D227" s="169" t="s">
        <v>261</v>
      </c>
      <c r="E227" s="256">
        <v>3074559</v>
      </c>
    </row>
    <row r="228" spans="1:5" ht="13.5" customHeight="1">
      <c r="A228" s="79">
        <v>35</v>
      </c>
      <c r="B228" s="245" t="s">
        <v>114</v>
      </c>
      <c r="C228" s="171"/>
      <c r="D228" s="161" t="s">
        <v>237</v>
      </c>
      <c r="E228" s="249">
        <f>SUM(E223,E224,E225,E226)</f>
        <v>6846971</v>
      </c>
    </row>
    <row r="229" spans="1:5" ht="12" customHeight="1">
      <c r="A229" s="79">
        <v>36</v>
      </c>
      <c r="B229" s="344">
        <f>SUM(E230,E231)</f>
        <v>3772412</v>
      </c>
      <c r="C229" s="345"/>
      <c r="D229" s="137" t="s">
        <v>402</v>
      </c>
      <c r="E229" s="249">
        <f>SUM(E228-E227)</f>
        <v>3772412</v>
      </c>
    </row>
    <row r="230" spans="1:5" ht="12" customHeight="1">
      <c r="A230" s="79">
        <v>37</v>
      </c>
      <c r="C230" s="246"/>
      <c r="D230" s="137" t="s">
        <v>317</v>
      </c>
      <c r="E230" s="256">
        <v>3164619</v>
      </c>
    </row>
    <row r="231" spans="1:5" ht="12" customHeight="1">
      <c r="A231" s="79">
        <v>38</v>
      </c>
      <c r="B231" s="135"/>
      <c r="C231" s="136"/>
      <c r="D231" s="137" t="s">
        <v>318</v>
      </c>
      <c r="E231" s="256">
        <v>607793</v>
      </c>
    </row>
    <row r="232" spans="1:5" ht="12" customHeight="1">
      <c r="A232" s="79">
        <v>39</v>
      </c>
      <c r="B232" s="135"/>
      <c r="C232" s="136"/>
      <c r="D232" s="137" t="s">
        <v>319</v>
      </c>
      <c r="E232" s="262">
        <f>SUM(E229/E228)</f>
        <v>0.5509607094874507</v>
      </c>
    </row>
    <row r="233" spans="1:5" ht="12" customHeight="1">
      <c r="A233" s="79">
        <v>40</v>
      </c>
      <c r="B233" s="135"/>
      <c r="C233" s="136"/>
      <c r="D233" s="137" t="s">
        <v>401</v>
      </c>
      <c r="E233" s="262">
        <f>SUM(E227-E223)</f>
        <v>109886</v>
      </c>
    </row>
    <row r="234" spans="1:5" ht="12" customHeight="1">
      <c r="A234" s="83">
        <v>41</v>
      </c>
      <c r="B234" s="139"/>
      <c r="C234" s="140"/>
      <c r="D234" s="165" t="s">
        <v>321</v>
      </c>
      <c r="E234" s="265">
        <f>SUM(E227/E223)</f>
        <v>1.0370651333216176</v>
      </c>
    </row>
    <row r="235" spans="1:5" ht="13.5" customHeight="1">
      <c r="A235" s="79">
        <v>42</v>
      </c>
      <c r="B235" s="132"/>
      <c r="C235" s="41">
        <v>916</v>
      </c>
      <c r="D235" s="17" t="s">
        <v>260</v>
      </c>
      <c r="E235" s="261">
        <v>11728826</v>
      </c>
    </row>
    <row r="236" spans="1:5" ht="12" customHeight="1">
      <c r="A236" s="79">
        <v>43</v>
      </c>
      <c r="B236" s="135"/>
      <c r="C236" s="158">
        <v>9161</v>
      </c>
      <c r="D236" s="137" t="s">
        <v>238</v>
      </c>
      <c r="E236" s="256">
        <v>393429</v>
      </c>
    </row>
    <row r="237" spans="1:5" ht="12" customHeight="1">
      <c r="A237" s="79">
        <v>44</v>
      </c>
      <c r="B237" s="135"/>
      <c r="C237" s="158">
        <v>9162</v>
      </c>
      <c r="D237" s="137" t="s">
        <v>239</v>
      </c>
      <c r="E237" s="256">
        <v>110539</v>
      </c>
    </row>
    <row r="238" spans="1:5" ht="12" customHeight="1">
      <c r="A238" s="79">
        <v>45</v>
      </c>
      <c r="B238" s="135"/>
      <c r="C238" s="158">
        <v>9163</v>
      </c>
      <c r="D238" s="137" t="s">
        <v>349</v>
      </c>
      <c r="E238" s="256">
        <v>744</v>
      </c>
    </row>
    <row r="239" spans="1:5" ht="12" customHeight="1">
      <c r="A239" s="79">
        <v>46</v>
      </c>
      <c r="B239" s="135"/>
      <c r="C239" s="158">
        <v>9164</v>
      </c>
      <c r="D239" s="172" t="s">
        <v>345</v>
      </c>
      <c r="E239" s="256">
        <v>0</v>
      </c>
    </row>
    <row r="240" spans="1:5" ht="12" customHeight="1">
      <c r="A240" s="79">
        <v>47</v>
      </c>
      <c r="B240" s="135"/>
      <c r="C240" s="158">
        <v>9165</v>
      </c>
      <c r="D240" s="137" t="s">
        <v>240</v>
      </c>
      <c r="E240" s="256">
        <v>0</v>
      </c>
    </row>
    <row r="241" spans="1:5" ht="12" customHeight="1">
      <c r="A241" s="79">
        <v>48</v>
      </c>
      <c r="B241" s="135"/>
      <c r="C241" s="158">
        <v>9166</v>
      </c>
      <c r="D241" s="172" t="s">
        <v>346</v>
      </c>
      <c r="E241" s="256">
        <v>607793</v>
      </c>
    </row>
    <row r="242" spans="1:5" ht="13.5" customHeight="1">
      <c r="A242" s="79">
        <v>49</v>
      </c>
      <c r="B242" s="135"/>
      <c r="C242" s="158">
        <v>9167</v>
      </c>
      <c r="D242" s="173" t="s">
        <v>358</v>
      </c>
      <c r="E242" s="249">
        <f>SUM(E243,E252)</f>
        <v>40920859</v>
      </c>
    </row>
    <row r="243" spans="1:5" ht="13.5" customHeight="1">
      <c r="A243" s="79">
        <v>50</v>
      </c>
      <c r="B243" s="135"/>
      <c r="C243" s="158">
        <v>91671</v>
      </c>
      <c r="D243" s="174" t="s">
        <v>371</v>
      </c>
      <c r="E243" s="262">
        <f>SUM(E244,E248)</f>
        <v>7929016</v>
      </c>
    </row>
    <row r="244" spans="1:5" ht="12" customHeight="1">
      <c r="A244" s="79">
        <v>51</v>
      </c>
      <c r="B244" s="135"/>
      <c r="C244" s="159">
        <v>916712</v>
      </c>
      <c r="D244" s="175" t="s">
        <v>373</v>
      </c>
      <c r="E244" s="266">
        <f>SUM(E245:E247)</f>
        <v>7929016</v>
      </c>
    </row>
    <row r="245" spans="1:5" ht="12" customHeight="1">
      <c r="A245" s="79">
        <v>52</v>
      </c>
      <c r="B245" s="135"/>
      <c r="C245" s="158">
        <v>9167121</v>
      </c>
      <c r="D245" s="66" t="s">
        <v>395</v>
      </c>
      <c r="E245" s="256">
        <v>3676000</v>
      </c>
    </row>
    <row r="246" spans="1:5" ht="12" customHeight="1">
      <c r="A246" s="79">
        <v>53</v>
      </c>
      <c r="B246" s="135"/>
      <c r="C246" s="158">
        <v>9167122</v>
      </c>
      <c r="D246" s="137" t="s">
        <v>375</v>
      </c>
      <c r="E246" s="256">
        <v>4253016</v>
      </c>
    </row>
    <row r="247" spans="1:5" ht="12" customHeight="1">
      <c r="A247" s="79">
        <v>54</v>
      </c>
      <c r="B247" s="135"/>
      <c r="C247" s="158">
        <v>9167123</v>
      </c>
      <c r="D247" s="137" t="s">
        <v>376</v>
      </c>
      <c r="E247" s="267"/>
    </row>
    <row r="248" spans="1:5" ht="12" customHeight="1">
      <c r="A248" s="79">
        <v>55</v>
      </c>
      <c r="B248" s="135"/>
      <c r="C248" s="159">
        <v>916713</v>
      </c>
      <c r="D248" s="175" t="s">
        <v>374</v>
      </c>
      <c r="E248" s="249">
        <f>SUM(E249:E251)</f>
        <v>0</v>
      </c>
    </row>
    <row r="249" spans="1:5" ht="12" customHeight="1">
      <c r="A249" s="79">
        <v>56</v>
      </c>
      <c r="B249" s="135"/>
      <c r="C249" s="158">
        <v>9167131</v>
      </c>
      <c r="D249" s="137" t="s">
        <v>359</v>
      </c>
      <c r="E249" s="256">
        <v>0</v>
      </c>
    </row>
    <row r="250" spans="1:5" ht="12" customHeight="1">
      <c r="A250" s="79">
        <v>57</v>
      </c>
      <c r="B250" s="135"/>
      <c r="C250" s="158">
        <v>9167132</v>
      </c>
      <c r="D250" s="137" t="s">
        <v>360</v>
      </c>
      <c r="E250" s="267"/>
    </row>
    <row r="251" spans="1:5" ht="12" customHeight="1">
      <c r="A251" s="79">
        <v>58</v>
      </c>
      <c r="B251" s="135"/>
      <c r="C251" s="158">
        <v>9167135</v>
      </c>
      <c r="D251" s="137" t="s">
        <v>361</v>
      </c>
      <c r="E251" s="267"/>
    </row>
    <row r="252" spans="1:5" ht="12" customHeight="1">
      <c r="A252" s="79">
        <v>59</v>
      </c>
      <c r="B252" s="135"/>
      <c r="C252" s="159">
        <v>91672</v>
      </c>
      <c r="D252" s="9" t="s">
        <v>247</v>
      </c>
      <c r="E252" s="249">
        <f>SUM(E253,E254,E256)</f>
        <v>32991843</v>
      </c>
    </row>
    <row r="253" spans="1:5" ht="12" customHeight="1">
      <c r="A253" s="79">
        <v>60</v>
      </c>
      <c r="B253" s="135"/>
      <c r="C253" s="158">
        <v>916721</v>
      </c>
      <c r="D253" s="14" t="s">
        <v>248</v>
      </c>
      <c r="E253" s="256">
        <v>0</v>
      </c>
    </row>
    <row r="254" spans="1:5" ht="12" customHeight="1">
      <c r="A254" s="79">
        <v>61</v>
      </c>
      <c r="B254" s="135"/>
      <c r="C254" s="158">
        <v>916722</v>
      </c>
      <c r="D254" s="14" t="s">
        <v>249</v>
      </c>
      <c r="E254" s="256">
        <v>0</v>
      </c>
    </row>
    <row r="255" spans="1:5" ht="12" customHeight="1">
      <c r="A255" s="79">
        <v>62</v>
      </c>
      <c r="B255" s="135"/>
      <c r="C255" s="158">
        <v>9167221</v>
      </c>
      <c r="D255" s="14" t="s">
        <v>388</v>
      </c>
      <c r="E255" s="256">
        <v>0</v>
      </c>
    </row>
    <row r="256" spans="1:5" ht="12" customHeight="1">
      <c r="A256" s="79">
        <v>63</v>
      </c>
      <c r="B256" s="135"/>
      <c r="C256" s="158">
        <v>916723</v>
      </c>
      <c r="D256" s="14" t="s">
        <v>250</v>
      </c>
      <c r="E256" s="256">
        <v>32991843</v>
      </c>
    </row>
    <row r="257" spans="1:5" ht="13.5" customHeight="1">
      <c r="A257" s="79">
        <v>64</v>
      </c>
      <c r="B257" s="135"/>
      <c r="C257" s="159">
        <v>916</v>
      </c>
      <c r="D257" s="17" t="s">
        <v>259</v>
      </c>
      <c r="E257" s="256">
        <v>19016631</v>
      </c>
    </row>
    <row r="258" spans="1:5" ht="13.5" customHeight="1">
      <c r="A258" s="79">
        <v>65</v>
      </c>
      <c r="B258" s="245" t="s">
        <v>114</v>
      </c>
      <c r="C258" s="136"/>
      <c r="D258" s="160" t="s">
        <v>235</v>
      </c>
      <c r="E258" s="255">
        <f>SUM(E235,E236,E237,E238,E239,E240,E241,E242)</f>
        <v>53762190</v>
      </c>
    </row>
    <row r="259" spans="1:5" ht="12" customHeight="1">
      <c r="A259" s="79">
        <v>66</v>
      </c>
      <c r="B259" s="341">
        <f>SUM(E260:E263)</f>
        <v>34745559</v>
      </c>
      <c r="C259" s="343"/>
      <c r="D259" s="252" t="s">
        <v>399</v>
      </c>
      <c r="E259" s="255">
        <f>SUM(E258-E257)</f>
        <v>34745559</v>
      </c>
    </row>
    <row r="260" spans="1:5" ht="12" customHeight="1">
      <c r="A260" s="79">
        <v>67</v>
      </c>
      <c r="B260" s="243"/>
      <c r="C260" s="244"/>
      <c r="D260" s="176" t="s">
        <v>243</v>
      </c>
      <c r="E260" s="256">
        <v>3008454</v>
      </c>
    </row>
    <row r="261" spans="1:5" ht="12" customHeight="1">
      <c r="A261" s="79">
        <v>68</v>
      </c>
      <c r="B261" s="135"/>
      <c r="C261" s="136"/>
      <c r="D261" s="176" t="s">
        <v>244</v>
      </c>
      <c r="E261" s="256">
        <v>31506310</v>
      </c>
    </row>
    <row r="262" spans="1:5" ht="12" customHeight="1">
      <c r="A262" s="79">
        <v>69</v>
      </c>
      <c r="B262" s="135"/>
      <c r="C262" s="136"/>
      <c r="D262" s="176" t="s">
        <v>245</v>
      </c>
      <c r="E262" s="256">
        <v>0</v>
      </c>
    </row>
    <row r="263" spans="1:5" ht="12" customHeight="1">
      <c r="A263" s="79">
        <v>70</v>
      </c>
      <c r="B263" s="135"/>
      <c r="C263" s="136"/>
      <c r="D263" s="176" t="s">
        <v>269</v>
      </c>
      <c r="E263" s="256">
        <v>230795</v>
      </c>
    </row>
    <row r="264" spans="1:5" ht="12" customHeight="1">
      <c r="A264" s="79">
        <v>71</v>
      </c>
      <c r="B264" s="135"/>
      <c r="C264" s="136"/>
      <c r="D264" s="176" t="s">
        <v>323</v>
      </c>
      <c r="E264" s="249">
        <f>SUM(E259/E258)</f>
        <v>0.6462824338071049</v>
      </c>
    </row>
    <row r="265" spans="1:5" ht="12" customHeight="1">
      <c r="A265" s="79">
        <v>72</v>
      </c>
      <c r="B265" s="135"/>
      <c r="C265" s="136"/>
      <c r="D265" s="137" t="s">
        <v>400</v>
      </c>
      <c r="E265" s="249">
        <f>SUM(E257-E235)</f>
        <v>7287805</v>
      </c>
    </row>
    <row r="266" spans="1:5" ht="12" customHeight="1">
      <c r="A266" s="79">
        <v>73</v>
      </c>
      <c r="B266" s="135"/>
      <c r="C266" s="136"/>
      <c r="D266" s="165" t="s">
        <v>315</v>
      </c>
      <c r="E266" s="268">
        <f>SUM(E257/E235)</f>
        <v>1.621358437749865</v>
      </c>
    </row>
    <row r="267" spans="1:5" ht="12" customHeight="1">
      <c r="A267" s="79">
        <v>74</v>
      </c>
      <c r="B267" s="135"/>
      <c r="C267" s="159">
        <v>912</v>
      </c>
      <c r="D267" s="173" t="s">
        <v>257</v>
      </c>
      <c r="E267" s="261">
        <v>3535655</v>
      </c>
    </row>
    <row r="268" spans="1:5" ht="12" customHeight="1" thickBot="1">
      <c r="A268" s="84">
        <v>75</v>
      </c>
      <c r="B268" s="177"/>
      <c r="C268" s="178">
        <v>912</v>
      </c>
      <c r="D268" s="179" t="s">
        <v>258</v>
      </c>
      <c r="E268" s="256">
        <v>3371729</v>
      </c>
    </row>
    <row r="269" spans="1:5" ht="12" customHeight="1" thickTop="1">
      <c r="A269" s="85">
        <v>76</v>
      </c>
      <c r="B269" s="180"/>
      <c r="C269" s="181"/>
      <c r="D269" s="182" t="s">
        <v>270</v>
      </c>
      <c r="E269" s="269">
        <f>(E45/E270)/12*1000</f>
        <v>28335104.737269223</v>
      </c>
    </row>
    <row r="270" spans="1:8" ht="12" customHeight="1" thickBot="1">
      <c r="A270" s="94">
        <v>77</v>
      </c>
      <c r="B270" s="128"/>
      <c r="C270" s="183"/>
      <c r="D270" s="130" t="s">
        <v>115</v>
      </c>
      <c r="E270" s="270">
        <v>131.44</v>
      </c>
      <c r="F270" s="51"/>
      <c r="G270" s="51"/>
      <c r="H270" s="51"/>
    </row>
    <row r="271" spans="1:8" ht="9" customHeight="1">
      <c r="A271" s="30"/>
      <c r="B271" s="119"/>
      <c r="C271" s="117"/>
      <c r="D271" s="184"/>
      <c r="E271" s="295"/>
      <c r="F271" s="51"/>
      <c r="G271" s="51"/>
      <c r="H271" s="51"/>
    </row>
    <row r="272" spans="1:8" ht="12" customHeight="1">
      <c r="A272" s="30"/>
      <c r="B272" s="119"/>
      <c r="C272" s="117"/>
      <c r="D272" s="184"/>
      <c r="E272" s="295"/>
      <c r="F272" s="51"/>
      <c r="G272" s="51"/>
      <c r="H272" s="51"/>
    </row>
    <row r="273" spans="1:8" ht="12" customHeight="1" hidden="1" thickBot="1">
      <c r="A273" s="30"/>
      <c r="B273" s="119"/>
      <c r="C273" s="117"/>
      <c r="D273" s="122"/>
      <c r="E273" s="289" t="s">
        <v>280</v>
      </c>
      <c r="F273" s="51"/>
      <c r="G273" s="51"/>
      <c r="H273" s="51"/>
    </row>
    <row r="274" spans="1:8" ht="12" customHeight="1" hidden="1" thickBot="1">
      <c r="A274" s="30"/>
      <c r="B274" s="119"/>
      <c r="C274" s="117"/>
      <c r="D274" s="122"/>
      <c r="E274" s="296"/>
      <c r="F274" s="51"/>
      <c r="G274" s="51"/>
      <c r="H274" s="51"/>
    </row>
    <row r="275" spans="1:8" ht="12" customHeight="1" hidden="1">
      <c r="A275" s="34"/>
      <c r="B275" s="185"/>
      <c r="C275" s="186"/>
      <c r="D275" s="187"/>
      <c r="E275" s="297"/>
      <c r="F275" s="51"/>
      <c r="G275" s="51"/>
      <c r="H275" s="51"/>
    </row>
    <row r="276" spans="1:8" ht="12" customHeight="1" hidden="1">
      <c r="A276" s="29"/>
      <c r="B276" s="119"/>
      <c r="C276" s="117"/>
      <c r="D276" s="188" t="s">
        <v>105</v>
      </c>
      <c r="E276" s="298" t="s">
        <v>1</v>
      </c>
      <c r="F276" s="51"/>
      <c r="G276" s="51"/>
      <c r="H276" s="51"/>
    </row>
    <row r="277" spans="1:8" ht="12" customHeight="1" hidden="1" thickBot="1">
      <c r="A277" s="33"/>
      <c r="B277" s="189"/>
      <c r="C277" s="190"/>
      <c r="D277" s="6"/>
      <c r="E277" s="299"/>
      <c r="F277" s="51"/>
      <c r="G277" s="51"/>
      <c r="H277" s="51"/>
    </row>
    <row r="278" spans="1:8" ht="12" customHeight="1" hidden="1">
      <c r="A278" s="34"/>
      <c r="B278" s="185"/>
      <c r="C278" s="186"/>
      <c r="D278" s="187"/>
      <c r="E278" s="300"/>
      <c r="F278" s="51"/>
      <c r="G278" s="51"/>
      <c r="H278" s="51"/>
    </row>
    <row r="279" spans="1:8" ht="12" customHeight="1" hidden="1">
      <c r="A279" s="26">
        <v>1</v>
      </c>
      <c r="B279" s="132"/>
      <c r="C279" s="191"/>
      <c r="D279" s="14" t="s">
        <v>106</v>
      </c>
      <c r="E279" s="301">
        <f>SUM(E280,E281)</f>
        <v>52923253</v>
      </c>
      <c r="F279" s="51"/>
      <c r="G279" s="51"/>
      <c r="H279" s="51"/>
    </row>
    <row r="280" spans="1:8" ht="12" customHeight="1" hidden="1">
      <c r="A280" s="25">
        <v>2</v>
      </c>
      <c r="B280" s="135"/>
      <c r="C280" s="192"/>
      <c r="D280" s="137" t="s">
        <v>251</v>
      </c>
      <c r="E280" s="267">
        <f>SUM(NV_Skutečnost13!E280)</f>
        <v>117497</v>
      </c>
      <c r="F280" s="51"/>
      <c r="G280" s="51"/>
      <c r="H280" s="51"/>
    </row>
    <row r="281" spans="1:8" ht="12" customHeight="1" hidden="1">
      <c r="A281" s="25">
        <v>3</v>
      </c>
      <c r="B281" s="135"/>
      <c r="C281" s="192"/>
      <c r="D281" s="137" t="s">
        <v>252</v>
      </c>
      <c r="E281" s="267">
        <f>SUM(NV_Skutečnost13!E281)</f>
        <v>52805756</v>
      </c>
      <c r="F281" s="51"/>
      <c r="G281" s="51"/>
      <c r="H281" s="51"/>
    </row>
    <row r="282" spans="1:8" ht="12" customHeight="1" hidden="1">
      <c r="A282" s="25">
        <v>4</v>
      </c>
      <c r="B282" s="135"/>
      <c r="C282" s="192"/>
      <c r="D282" s="137" t="s">
        <v>264</v>
      </c>
      <c r="E282" s="267">
        <f>SUM(NV_Skutečnost13!E282)</f>
        <v>2745007</v>
      </c>
      <c r="F282" s="51"/>
      <c r="G282" s="51"/>
      <c r="H282" s="51"/>
    </row>
    <row r="283" spans="1:8" ht="12" customHeight="1" hidden="1">
      <c r="A283" s="25">
        <v>5</v>
      </c>
      <c r="B283" s="135"/>
      <c r="C283" s="192"/>
      <c r="D283" s="137"/>
      <c r="E283" s="249"/>
      <c r="F283" s="51"/>
      <c r="G283" s="51"/>
      <c r="H283" s="51"/>
    </row>
    <row r="284" spans="1:8" ht="12" customHeight="1" hidden="1">
      <c r="A284" s="25">
        <v>6</v>
      </c>
      <c r="B284" s="135"/>
      <c r="C284" s="192"/>
      <c r="D284" s="137" t="s">
        <v>253</v>
      </c>
      <c r="E284" s="267">
        <f>SUM(NV_Skutečnost13!E284)</f>
        <v>11423590</v>
      </c>
      <c r="F284" s="51"/>
      <c r="G284" s="51"/>
      <c r="H284" s="51"/>
    </row>
    <row r="285" spans="1:8" ht="12" customHeight="1" hidden="1">
      <c r="A285" s="25">
        <v>7</v>
      </c>
      <c r="B285" s="135"/>
      <c r="C285" s="192"/>
      <c r="D285" s="137" t="s">
        <v>254</v>
      </c>
      <c r="E285" s="267">
        <f>SUM(NV_Skutečnost13!E285)</f>
        <v>38323354</v>
      </c>
      <c r="F285" s="51"/>
      <c r="G285" s="51"/>
      <c r="H285" s="51"/>
    </row>
    <row r="286" spans="1:8" ht="12" customHeight="1" hidden="1">
      <c r="A286" s="25">
        <v>8</v>
      </c>
      <c r="B286" s="135"/>
      <c r="C286" s="192"/>
      <c r="D286" s="137"/>
      <c r="E286" s="302"/>
      <c r="F286" s="51"/>
      <c r="G286" s="51"/>
      <c r="H286" s="51"/>
    </row>
    <row r="287" spans="1:8" ht="12" customHeight="1" hidden="1">
      <c r="A287" s="25">
        <v>9</v>
      </c>
      <c r="B287" s="132"/>
      <c r="C287" s="191"/>
      <c r="D287" s="175" t="s">
        <v>107</v>
      </c>
      <c r="E287" s="303">
        <f>E279-E282+E284-E285-E215-E257-E227</f>
        <v>726422</v>
      </c>
      <c r="F287" s="51"/>
      <c r="G287" s="51"/>
      <c r="H287" s="51"/>
    </row>
    <row r="288" spans="1:8" ht="12" customHeight="1" hidden="1">
      <c r="A288" s="25">
        <v>10</v>
      </c>
      <c r="B288" s="132"/>
      <c r="C288" s="191"/>
      <c r="D288" s="137"/>
      <c r="E288" s="302"/>
      <c r="F288" s="51"/>
      <c r="G288" s="51"/>
      <c r="H288" s="51"/>
    </row>
    <row r="289" spans="1:8" ht="12" customHeight="1" hidden="1">
      <c r="A289" s="25">
        <v>11</v>
      </c>
      <c r="B289" s="135"/>
      <c r="C289" s="192"/>
      <c r="D289" s="175" t="s">
        <v>108</v>
      </c>
      <c r="E289" s="262">
        <f>E287/(E208/12)</f>
        <v>0.06863344461233896</v>
      </c>
      <c r="F289" s="51"/>
      <c r="G289" s="51"/>
      <c r="H289" s="51"/>
    </row>
    <row r="290" spans="1:8" ht="12" customHeight="1" hidden="1">
      <c r="A290" s="26">
        <v>12</v>
      </c>
      <c r="B290" s="193"/>
      <c r="C290" s="191"/>
      <c r="D290" s="14"/>
      <c r="E290" s="266"/>
      <c r="F290" s="51"/>
      <c r="G290" s="51"/>
      <c r="H290" s="51"/>
    </row>
    <row r="291" spans="1:8" ht="12" customHeight="1" hidden="1">
      <c r="A291" s="25">
        <v>13</v>
      </c>
      <c r="B291" s="194"/>
      <c r="C291" s="192"/>
      <c r="D291" s="137" t="s">
        <v>255</v>
      </c>
      <c r="E291" s="267">
        <f>SUM(NV_Skutečnost13!E291)</f>
        <v>2252492</v>
      </c>
      <c r="F291" s="51"/>
      <c r="G291" s="51"/>
      <c r="H291" s="51"/>
    </row>
    <row r="292" spans="1:8" ht="12" customHeight="1" hidden="1">
      <c r="A292" s="25">
        <v>14</v>
      </c>
      <c r="B292" s="194"/>
      <c r="C292" s="192"/>
      <c r="D292" s="137" t="s">
        <v>256</v>
      </c>
      <c r="E292" s="267">
        <f>SUM(NV_Skutečnost13!E292)</f>
        <v>2472647</v>
      </c>
      <c r="F292" s="51"/>
      <c r="G292" s="51"/>
      <c r="H292" s="51"/>
    </row>
    <row r="293" spans="1:8" ht="12" customHeight="1" hidden="1" thickBot="1">
      <c r="A293" s="35">
        <v>15</v>
      </c>
      <c r="B293" s="195"/>
      <c r="C293" s="196"/>
      <c r="D293" s="197" t="s">
        <v>109</v>
      </c>
      <c r="E293" s="304">
        <f>E292-E291</f>
        <v>220155</v>
      </c>
      <c r="F293" s="51"/>
      <c r="G293" s="51"/>
      <c r="H293" s="51"/>
    </row>
    <row r="294" spans="1:8" ht="12" customHeight="1" hidden="1">
      <c r="A294" s="30"/>
      <c r="B294" s="119"/>
      <c r="C294" s="117"/>
      <c r="D294" s="184"/>
      <c r="E294" s="295"/>
      <c r="F294" s="51"/>
      <c r="G294" s="51"/>
      <c r="H294" s="51"/>
    </row>
    <row r="295" spans="1:8" ht="12" customHeight="1" hidden="1" thickBot="1">
      <c r="A295" s="30"/>
      <c r="B295" s="119"/>
      <c r="C295" s="117"/>
      <c r="D295" s="184"/>
      <c r="E295" s="295"/>
      <c r="F295" s="51"/>
      <c r="G295" s="51"/>
      <c r="H295" s="51"/>
    </row>
    <row r="296" spans="1:6" ht="12" customHeight="1" hidden="1" thickBot="1">
      <c r="A296" s="30"/>
      <c r="B296" s="119"/>
      <c r="C296" s="117"/>
      <c r="D296" s="184"/>
      <c r="E296" s="290"/>
      <c r="F296" s="82" t="s">
        <v>351</v>
      </c>
    </row>
    <row r="297" spans="1:6" ht="12" customHeight="1" hidden="1" thickBot="1">
      <c r="A297" s="31"/>
      <c r="B297" s="189"/>
      <c r="C297" s="190"/>
      <c r="D297" s="198"/>
      <c r="E297" s="305"/>
      <c r="F297" s="81"/>
    </row>
    <row r="298" spans="1:6" ht="12" customHeight="1" hidden="1">
      <c r="A298" s="34"/>
      <c r="B298" s="185"/>
      <c r="C298" s="186"/>
      <c r="D298" s="187"/>
      <c r="E298" s="306"/>
      <c r="F298" s="98"/>
    </row>
    <row r="299" spans="1:6" ht="12" customHeight="1" hidden="1">
      <c r="A299" s="29"/>
      <c r="B299" s="119"/>
      <c r="C299" s="117"/>
      <c r="D299" s="188" t="s">
        <v>86</v>
      </c>
      <c r="E299" s="307" t="s">
        <v>87</v>
      </c>
      <c r="F299" s="99" t="s">
        <v>1</v>
      </c>
    </row>
    <row r="300" spans="1:6" ht="12" customHeight="1" hidden="1">
      <c r="A300" s="32"/>
      <c r="B300" s="199"/>
      <c r="C300" s="200"/>
      <c r="D300" s="201"/>
      <c r="E300" s="308"/>
      <c r="F300" s="100"/>
    </row>
    <row r="301" spans="1:6" ht="12" customHeight="1" hidden="1">
      <c r="A301" s="28"/>
      <c r="B301" s="119"/>
      <c r="C301" s="117"/>
      <c r="D301" s="202"/>
      <c r="E301" s="309"/>
      <c r="F301" s="101"/>
    </row>
    <row r="302" spans="1:6" ht="12" customHeight="1" hidden="1">
      <c r="A302" s="26">
        <v>1</v>
      </c>
      <c r="B302" s="193"/>
      <c r="C302" s="191"/>
      <c r="D302" s="14" t="s">
        <v>88</v>
      </c>
      <c r="E302" s="310">
        <f>SUM(F302/E200)</f>
        <v>0.6358426670458109</v>
      </c>
      <c r="F302" s="96">
        <f>SUM(E196,E197,E198)</f>
        <v>81374791</v>
      </c>
    </row>
    <row r="303" spans="1:6" ht="12" customHeight="1" hidden="1">
      <c r="A303" s="26">
        <v>2</v>
      </c>
      <c r="B303" s="194"/>
      <c r="C303" s="192"/>
      <c r="D303" s="137" t="s">
        <v>89</v>
      </c>
      <c r="E303" s="311">
        <f>SUM(F303/E200)</f>
        <v>0.3641573329541891</v>
      </c>
      <c r="F303" s="97">
        <f>SUM(E194,E195,E199)</f>
        <v>46604653</v>
      </c>
    </row>
    <row r="304" spans="1:6" ht="12" customHeight="1" hidden="1">
      <c r="A304" s="26">
        <v>3</v>
      </c>
      <c r="B304" s="194"/>
      <c r="C304" s="192"/>
      <c r="D304" s="137"/>
      <c r="E304" s="311"/>
      <c r="F304" s="97"/>
    </row>
    <row r="305" spans="1:6" ht="12" customHeight="1" hidden="1">
      <c r="A305" s="26">
        <v>4</v>
      </c>
      <c r="B305" s="194"/>
      <c r="C305" s="192"/>
      <c r="D305" s="137" t="s">
        <v>367</v>
      </c>
      <c r="E305" s="311">
        <f>SUM(F305/F302)</f>
        <v>0.5550065744562097</v>
      </c>
      <c r="F305" s="97">
        <f>SUM(E141,E145,E167)</f>
        <v>45163544</v>
      </c>
    </row>
    <row r="306" spans="1:6" ht="12" customHeight="1" hidden="1">
      <c r="A306" s="26">
        <v>5</v>
      </c>
      <c r="B306" s="194"/>
      <c r="C306" s="192"/>
      <c r="D306" s="137" t="s">
        <v>368</v>
      </c>
      <c r="E306" s="311">
        <f>SUM(F306/F302)</f>
        <v>0.008811082537834107</v>
      </c>
      <c r="F306" s="97">
        <f>SUM(E140,E172)</f>
        <v>717000</v>
      </c>
    </row>
    <row r="307" spans="1:6" ht="12" customHeight="1" hidden="1">
      <c r="A307" s="26">
        <v>6</v>
      </c>
      <c r="B307" s="194"/>
      <c r="C307" s="192"/>
      <c r="D307" s="137" t="s">
        <v>369</v>
      </c>
      <c r="E307" s="311">
        <f>SUM(F307/F302)</f>
        <v>0.4361823430059562</v>
      </c>
      <c r="F307" s="97">
        <f>SUM(E142,E177,E178,E180,E181)</f>
        <v>35494247</v>
      </c>
    </row>
    <row r="308" spans="1:6" ht="12" customHeight="1" hidden="1">
      <c r="A308" s="26">
        <v>7</v>
      </c>
      <c r="B308" s="194"/>
      <c r="C308" s="192"/>
      <c r="D308" s="137"/>
      <c r="E308" s="311"/>
      <c r="F308" s="97"/>
    </row>
    <row r="309" spans="1:6" ht="12" customHeight="1" hidden="1">
      <c r="A309" s="26">
        <v>8</v>
      </c>
      <c r="B309" s="194"/>
      <c r="C309" s="192"/>
      <c r="D309" s="137" t="s">
        <v>366</v>
      </c>
      <c r="E309" s="311">
        <f>SUM(F309/E200)</f>
        <v>0.7511047711693449</v>
      </c>
      <c r="F309" s="97">
        <f>SUM(E196:E199)</f>
        <v>96125971</v>
      </c>
    </row>
    <row r="310" spans="1:6" ht="12" customHeight="1" hidden="1">
      <c r="A310" s="26">
        <v>9</v>
      </c>
      <c r="B310" s="194"/>
      <c r="C310" s="192"/>
      <c r="D310" s="137" t="s">
        <v>370</v>
      </c>
      <c r="E310" s="311">
        <f>SUM(F310/E200)</f>
        <v>0.248895228830655</v>
      </c>
      <c r="F310" s="97">
        <f>SUM(E194,E195)</f>
        <v>31853473</v>
      </c>
    </row>
    <row r="311" spans="1:6" ht="12" customHeight="1" hidden="1">
      <c r="A311" s="26">
        <v>10</v>
      </c>
      <c r="B311" s="194"/>
      <c r="C311" s="192"/>
      <c r="D311" s="137"/>
      <c r="E311" s="311"/>
      <c r="F311" s="97"/>
    </row>
    <row r="312" spans="1:6" ht="12" customHeight="1" hidden="1">
      <c r="A312" s="26">
        <v>11</v>
      </c>
      <c r="B312" s="194"/>
      <c r="C312" s="192"/>
      <c r="D312" s="137" t="s">
        <v>90</v>
      </c>
      <c r="E312" s="311">
        <f>SUM(F312/E200)</f>
        <v>0.13091311757847612</v>
      </c>
      <c r="F312" s="97">
        <f>E194</f>
        <v>16754188</v>
      </c>
    </row>
    <row r="313" spans="1:6" ht="12" customHeight="1" hidden="1">
      <c r="A313" s="26">
        <v>12</v>
      </c>
      <c r="B313" s="194"/>
      <c r="C313" s="192"/>
      <c r="D313" s="137" t="s">
        <v>130</v>
      </c>
      <c r="E313" s="311">
        <f>SUM(F313/E200)</f>
        <v>0.1179821112521789</v>
      </c>
      <c r="F313" s="97">
        <f>E195</f>
        <v>15099285</v>
      </c>
    </row>
    <row r="314" spans="1:6" ht="12" customHeight="1" hidden="1">
      <c r="A314" s="26">
        <v>13</v>
      </c>
      <c r="B314" s="194"/>
      <c r="C314" s="192"/>
      <c r="D314" s="137" t="s">
        <v>364</v>
      </c>
      <c r="E314" s="311">
        <f>SUM(F314/E200)</f>
        <v>0.6358426670458109</v>
      </c>
      <c r="F314" s="97">
        <f>SUM(E196,E197,E198)</f>
        <v>81374791</v>
      </c>
    </row>
    <row r="315" spans="1:6" ht="12" customHeight="1" hidden="1">
      <c r="A315" s="26">
        <v>14</v>
      </c>
      <c r="B315" s="194"/>
      <c r="C315" s="192"/>
      <c r="D315" s="203" t="s">
        <v>365</v>
      </c>
      <c r="E315" s="311">
        <f>SUM(F315/E200)</f>
        <v>0.11526210412353409</v>
      </c>
      <c r="F315" s="97">
        <f>SUM(E199)</f>
        <v>14751180</v>
      </c>
    </row>
    <row r="316" spans="1:6" ht="12" customHeight="1" hidden="1">
      <c r="A316" s="27"/>
      <c r="B316" s="199"/>
      <c r="C316" s="200"/>
      <c r="D316" s="165"/>
      <c r="E316" s="312"/>
      <c r="F316" s="100"/>
    </row>
    <row r="317" spans="1:6" ht="12" customHeight="1" hidden="1">
      <c r="A317" s="29"/>
      <c r="B317" s="119"/>
      <c r="C317" s="117"/>
      <c r="D317" s="204"/>
      <c r="E317" s="309"/>
      <c r="F317" s="101"/>
    </row>
    <row r="318" spans="1:6" ht="12" customHeight="1" hidden="1">
      <c r="A318" s="32"/>
      <c r="B318" s="199"/>
      <c r="C318" s="200"/>
      <c r="D318" s="141" t="s">
        <v>91</v>
      </c>
      <c r="E318" s="308"/>
      <c r="F318" s="100"/>
    </row>
    <row r="319" spans="1:6" ht="12" customHeight="1" hidden="1">
      <c r="A319" s="28"/>
      <c r="B319" s="119"/>
      <c r="C319" s="117"/>
      <c r="D319" s="188"/>
      <c r="E319" s="313"/>
      <c r="F319" s="101"/>
    </row>
    <row r="320" spans="1:6" ht="12" customHeight="1" hidden="1">
      <c r="A320" s="26">
        <v>15</v>
      </c>
      <c r="B320" s="193"/>
      <c r="C320" s="191"/>
      <c r="D320" s="14" t="s">
        <v>83</v>
      </c>
      <c r="E320" s="310">
        <v>1</v>
      </c>
      <c r="F320" s="96">
        <f>E208</f>
        <v>127008983</v>
      </c>
    </row>
    <row r="321" spans="1:6" ht="12" customHeight="1" hidden="1">
      <c r="A321" s="26">
        <v>16</v>
      </c>
      <c r="B321" s="194"/>
      <c r="C321" s="192"/>
      <c r="D321" s="14" t="s">
        <v>92</v>
      </c>
      <c r="E321" s="309"/>
      <c r="F321" s="97">
        <f>F320/12</f>
        <v>10584081.916666666</v>
      </c>
    </row>
    <row r="322" spans="1:6" ht="12" customHeight="1" hidden="1">
      <c r="A322" s="26">
        <v>17</v>
      </c>
      <c r="B322" s="194"/>
      <c r="C322" s="192"/>
      <c r="D322" s="137"/>
      <c r="E322" s="311"/>
      <c r="F322" s="97"/>
    </row>
    <row r="323" spans="1:6" ht="12" customHeight="1" hidden="1">
      <c r="A323" s="26">
        <v>18</v>
      </c>
      <c r="B323" s="194"/>
      <c r="C323" s="192"/>
      <c r="D323" s="137" t="s">
        <v>93</v>
      </c>
      <c r="E323" s="311">
        <f>E201/F320</f>
        <v>0.5062511916972046</v>
      </c>
      <c r="F323" s="97">
        <f>E201</f>
        <v>64298449</v>
      </c>
    </row>
    <row r="324" spans="1:6" ht="12" customHeight="1" hidden="1">
      <c r="A324" s="26">
        <v>19</v>
      </c>
      <c r="B324" s="194"/>
      <c r="C324" s="192"/>
      <c r="D324" s="137" t="s">
        <v>331</v>
      </c>
      <c r="E324" s="311">
        <f>E202/F320</f>
        <v>0.4937488083027954</v>
      </c>
      <c r="F324" s="97">
        <f>E202</f>
        <v>62710534</v>
      </c>
    </row>
    <row r="325" spans="1:6" ht="12" customHeight="1" hidden="1">
      <c r="A325" s="26">
        <v>20</v>
      </c>
      <c r="B325" s="194"/>
      <c r="C325" s="192"/>
      <c r="D325" s="137"/>
      <c r="E325" s="311"/>
      <c r="F325" s="97"/>
    </row>
    <row r="326" spans="1:6" ht="12" customHeight="1" hidden="1">
      <c r="A326" s="26">
        <v>21</v>
      </c>
      <c r="B326" s="194"/>
      <c r="C326" s="192"/>
      <c r="D326" s="137" t="s">
        <v>94</v>
      </c>
      <c r="E326" s="311"/>
      <c r="F326" s="97">
        <f>E201/E270</f>
        <v>489184.7915398661</v>
      </c>
    </row>
    <row r="327" spans="1:6" ht="12" customHeight="1" hidden="1">
      <c r="A327" s="26">
        <v>22</v>
      </c>
      <c r="B327" s="194"/>
      <c r="C327" s="192"/>
      <c r="D327" s="137" t="s">
        <v>95</v>
      </c>
      <c r="E327" s="311"/>
      <c r="F327" s="97">
        <f>E202/E270</f>
        <v>477103.8800973828</v>
      </c>
    </row>
    <row r="328" spans="1:6" ht="12" customHeight="1" hidden="1">
      <c r="A328" s="26">
        <v>23</v>
      </c>
      <c r="B328" s="194"/>
      <c r="C328" s="192"/>
      <c r="D328" s="137"/>
      <c r="E328" s="314"/>
      <c r="F328" s="97"/>
    </row>
    <row r="329" spans="1:6" ht="12" customHeight="1" hidden="1">
      <c r="A329" s="26">
        <v>24</v>
      </c>
      <c r="B329" s="194"/>
      <c r="C329" s="192"/>
      <c r="D329" s="137" t="s">
        <v>96</v>
      </c>
      <c r="E329" s="311"/>
      <c r="F329" s="97">
        <f>F320/E270</f>
        <v>966288.671637249</v>
      </c>
    </row>
    <row r="330" spans="1:6" ht="12" customHeight="1" hidden="1">
      <c r="A330" s="26">
        <v>25</v>
      </c>
      <c r="B330" s="194"/>
      <c r="C330" s="192"/>
      <c r="D330" s="137"/>
      <c r="E330" s="309"/>
      <c r="F330" s="97"/>
    </row>
    <row r="331" spans="1:6" ht="12" customHeight="1" hidden="1">
      <c r="A331" s="26">
        <v>26</v>
      </c>
      <c r="B331" s="194"/>
      <c r="C331" s="192"/>
      <c r="D331" s="137" t="s">
        <v>97</v>
      </c>
      <c r="E331" s="311">
        <f>E203/F320</f>
        <v>0.0396223942679708</v>
      </c>
      <c r="F331" s="97">
        <f>E203</f>
        <v>5032400</v>
      </c>
    </row>
    <row r="332" spans="1:6" ht="12" customHeight="1" hidden="1">
      <c r="A332" s="26">
        <v>27</v>
      </c>
      <c r="B332" s="194"/>
      <c r="C332" s="192"/>
      <c r="D332" s="137" t="s">
        <v>98</v>
      </c>
      <c r="E332" s="311"/>
      <c r="F332" s="97">
        <f>E203/E270</f>
        <v>38286.67072428484</v>
      </c>
    </row>
    <row r="333" spans="1:6" ht="12" customHeight="1" hidden="1">
      <c r="A333" s="26">
        <v>28</v>
      </c>
      <c r="B333" s="194"/>
      <c r="C333" s="192"/>
      <c r="D333" s="137" t="s">
        <v>99</v>
      </c>
      <c r="E333" s="311">
        <f>F333/F320</f>
        <v>0.12877006502760519</v>
      </c>
      <c r="F333" s="97">
        <f>SUM(E14,E17)</f>
        <v>16354955</v>
      </c>
    </row>
    <row r="334" spans="1:6" ht="12" customHeight="1" hidden="1">
      <c r="A334" s="26">
        <v>29</v>
      </c>
      <c r="B334" s="194"/>
      <c r="C334" s="192"/>
      <c r="D334" s="137" t="s">
        <v>100</v>
      </c>
      <c r="E334" s="311"/>
      <c r="F334" s="97">
        <f>F333/E270</f>
        <v>124429.05508216677</v>
      </c>
    </row>
    <row r="335" spans="1:6" ht="12" customHeight="1" hidden="1">
      <c r="A335" s="26">
        <v>30</v>
      </c>
      <c r="B335" s="194"/>
      <c r="C335" s="192"/>
      <c r="D335" s="137" t="s">
        <v>101</v>
      </c>
      <c r="E335" s="311">
        <f>F335/F320</f>
        <v>0.020770058445393584</v>
      </c>
      <c r="F335" s="97">
        <f>SUM(E28)</f>
        <v>2637984</v>
      </c>
    </row>
    <row r="336" spans="1:6" ht="12" customHeight="1" hidden="1">
      <c r="A336" s="26">
        <v>31</v>
      </c>
      <c r="B336" s="194"/>
      <c r="C336" s="192"/>
      <c r="D336" s="137" t="s">
        <v>102</v>
      </c>
      <c r="E336" s="309"/>
      <c r="F336" s="97">
        <f>F335/E270</f>
        <v>20069.87218502739</v>
      </c>
    </row>
    <row r="337" spans="1:6" ht="12" customHeight="1" hidden="1">
      <c r="A337" s="26">
        <v>32</v>
      </c>
      <c r="B337" s="194"/>
      <c r="C337" s="192"/>
      <c r="D337" s="137"/>
      <c r="E337" s="315"/>
      <c r="F337" s="97"/>
    </row>
    <row r="338" spans="1:6" ht="12" customHeight="1" hidden="1">
      <c r="A338" s="26">
        <v>33</v>
      </c>
      <c r="B338" s="194"/>
      <c r="C338" s="192"/>
      <c r="D338" s="137" t="s">
        <v>103</v>
      </c>
      <c r="E338" s="311"/>
      <c r="F338" s="97"/>
    </row>
    <row r="339" spans="1:6" ht="12" customHeight="1" hidden="1">
      <c r="A339" s="26">
        <v>34</v>
      </c>
      <c r="B339" s="194"/>
      <c r="C339" s="192"/>
      <c r="D339" s="137" t="s">
        <v>104</v>
      </c>
      <c r="E339" s="311">
        <f>E211/F320</f>
        <v>0.0067612619179857536</v>
      </c>
      <c r="F339" s="97">
        <f>E211</f>
        <v>858741</v>
      </c>
    </row>
    <row r="340" spans="1:6" ht="12" customHeight="1" hidden="1" thickBot="1">
      <c r="A340" s="33"/>
      <c r="B340" s="189"/>
      <c r="C340" s="190"/>
      <c r="D340" s="6"/>
      <c r="E340" s="316"/>
      <c r="F340" s="102"/>
    </row>
    <row r="341" spans="1:5" ht="12" customHeight="1">
      <c r="A341" s="36" t="s">
        <v>110</v>
      </c>
      <c r="B341" s="119"/>
      <c r="C341" s="339" t="s">
        <v>407</v>
      </c>
      <c r="D341" s="340"/>
      <c r="E341" s="317" t="s">
        <v>111</v>
      </c>
    </row>
    <row r="342" spans="1:5" ht="12" customHeight="1">
      <c r="A342" s="117" t="s">
        <v>112</v>
      </c>
      <c r="B342" s="119"/>
      <c r="C342" s="337">
        <v>41663</v>
      </c>
      <c r="D342" s="338"/>
      <c r="E342" s="318"/>
    </row>
    <row r="343" spans="1:5" ht="12" customHeight="1">
      <c r="A343" s="118" t="s">
        <v>113</v>
      </c>
      <c r="B343" s="120"/>
      <c r="C343" s="339">
        <v>315639507</v>
      </c>
      <c r="D343" s="340"/>
      <c r="E343" s="318"/>
    </row>
    <row r="344" ht="12.75">
      <c r="E344" s="319"/>
    </row>
    <row r="345" ht="12.75">
      <c r="E345" s="319"/>
    </row>
    <row r="346" ht="12.75">
      <c r="E346" s="319"/>
    </row>
  </sheetData>
  <sheetProtection password="C90C" sheet="1"/>
  <mergeCells count="7">
    <mergeCell ref="C5:D5"/>
    <mergeCell ref="C342:D342"/>
    <mergeCell ref="C343:D343"/>
    <mergeCell ref="B217:C217"/>
    <mergeCell ref="C341:D341"/>
    <mergeCell ref="B229:C229"/>
    <mergeCell ref="B259:C259"/>
  </mergeCells>
  <printOptions horizontalCentered="1"/>
  <pageMargins left="0.984251968503937" right="0.5905511811023623" top="0.5905511811023623" bottom="0.5905511811023623" header="0.5118110236220472" footer="0.5118110236220472"/>
  <pageSetup fitToHeight="1" fitToWidth="1" horizontalDpi="600" verticalDpi="600" orientation="portrait" paperSize="9" scale="66" r:id="rId1"/>
  <headerFooter alignWithMargins="0">
    <oddFooter>&amp;CStrana&amp;P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46"/>
  <sheetViews>
    <sheetView zoomScalePageLayoutView="0" workbookViewId="0" topLeftCell="A1">
      <selection activeCell="C346" sqref="C346"/>
    </sheetView>
  </sheetViews>
  <sheetFormatPr defaultColWidth="9.00390625" defaultRowHeight="12.75"/>
  <cols>
    <col min="1" max="1" width="4.75390625" style="49" customWidth="1"/>
    <col min="2" max="2" width="9.125" style="57" customWidth="1"/>
    <col min="3" max="3" width="9.25390625" style="49" customWidth="1"/>
    <col min="4" max="4" width="70.75390625" style="48" customWidth="1"/>
    <col min="5" max="5" width="20.25390625" style="50" customWidth="1"/>
    <col min="6" max="6" width="16.125" style="48" customWidth="1"/>
    <col min="7" max="7" width="12.75390625" style="48" customWidth="1"/>
    <col min="8" max="16384" width="9.125" style="48" customWidth="1"/>
  </cols>
  <sheetData>
    <row r="1" spans="1:5" ht="23.25" customHeight="1" thickBot="1" thickTop="1">
      <c r="A1" s="18" t="s">
        <v>0</v>
      </c>
      <c r="B1" s="55"/>
      <c r="C1" s="19"/>
      <c r="D1" s="2"/>
      <c r="E1" s="76" t="s">
        <v>391</v>
      </c>
    </row>
    <row r="2" spans="1:5" ht="21.75" customHeight="1" thickTop="1">
      <c r="A2" s="18"/>
      <c r="B2" s="55"/>
      <c r="C2" s="19"/>
      <c r="D2" s="2"/>
      <c r="E2" s="329"/>
    </row>
    <row r="3" spans="1:5" ht="18">
      <c r="A3" s="188" t="s">
        <v>405</v>
      </c>
      <c r="B3" s="3"/>
      <c r="C3" s="19"/>
      <c r="D3" s="3"/>
      <c r="E3" s="290"/>
    </row>
    <row r="4" spans="1:5" ht="18" customHeight="1">
      <c r="A4" s="19"/>
      <c r="B4" s="55"/>
      <c r="C4" s="19"/>
      <c r="D4" s="2"/>
      <c r="E4" s="290"/>
    </row>
    <row r="5" spans="1:5" ht="15.75">
      <c r="A5" s="233" t="s">
        <v>325</v>
      </c>
      <c r="B5" s="234"/>
      <c r="C5" s="346" t="str">
        <f>NV_Skutečnost13!C5</f>
        <v>Ústav živočišné fyziologie a genetiky AV ČR, v.v.i. Liběchov</v>
      </c>
      <c r="D5" s="348"/>
      <c r="E5" s="290"/>
    </row>
    <row r="6" spans="1:5" ht="24.75" customHeight="1" hidden="1" thickBot="1">
      <c r="A6" s="19"/>
      <c r="B6" s="55"/>
      <c r="C6" s="19"/>
      <c r="D6" s="2"/>
      <c r="E6" s="320" t="s">
        <v>1</v>
      </c>
    </row>
    <row r="7" spans="1:5" ht="15" hidden="1">
      <c r="A7" s="20"/>
      <c r="B7" s="53" t="s">
        <v>132</v>
      </c>
      <c r="C7" s="37" t="s">
        <v>134</v>
      </c>
      <c r="D7" s="4" t="s">
        <v>2</v>
      </c>
      <c r="E7" s="321" t="s">
        <v>120</v>
      </c>
    </row>
    <row r="8" spans="1:5" ht="15.75" customHeight="1" hidden="1" thickBot="1">
      <c r="A8" s="21" t="s">
        <v>131</v>
      </c>
      <c r="B8" s="5" t="s">
        <v>133</v>
      </c>
      <c r="C8" s="38" t="s">
        <v>135</v>
      </c>
      <c r="D8" s="6"/>
      <c r="E8" s="322" t="s">
        <v>389</v>
      </c>
    </row>
    <row r="9" spans="1:5" ht="15.75" customHeight="1" hidden="1" thickBot="1">
      <c r="A9" s="22">
        <v>1</v>
      </c>
      <c r="B9" s="61" t="s">
        <v>137</v>
      </c>
      <c r="C9" s="39">
        <v>5</v>
      </c>
      <c r="D9" s="7" t="s">
        <v>136</v>
      </c>
      <c r="E9" s="272">
        <f>SUM(E10,E24,E43,E62,E66,E86,E99,E101)</f>
        <v>127008983</v>
      </c>
    </row>
    <row r="10" spans="1:5" ht="15.75" customHeight="1" hidden="1">
      <c r="A10" s="78">
        <v>2</v>
      </c>
      <c r="B10" s="62" t="s">
        <v>138</v>
      </c>
      <c r="C10" s="40">
        <v>50</v>
      </c>
      <c r="D10" s="8" t="s">
        <v>4</v>
      </c>
      <c r="E10" s="273">
        <f>SUM(E23,E19,E18,E11)</f>
        <v>24250579</v>
      </c>
    </row>
    <row r="11" spans="1:5" ht="15.75" customHeight="1" hidden="1">
      <c r="A11" s="79">
        <v>3</v>
      </c>
      <c r="B11" s="63" t="s">
        <v>139</v>
      </c>
      <c r="C11" s="41">
        <v>501</v>
      </c>
      <c r="D11" s="9" t="s">
        <v>5</v>
      </c>
      <c r="E11" s="274">
        <f>SUM(E12:E17)</f>
        <v>19661667</v>
      </c>
    </row>
    <row r="12" spans="1:5" ht="15.75" customHeight="1" hidden="1">
      <c r="A12" s="79">
        <v>4</v>
      </c>
      <c r="B12" s="63"/>
      <c r="C12" s="42">
        <v>5011</v>
      </c>
      <c r="D12" s="10" t="s">
        <v>166</v>
      </c>
      <c r="E12" s="285">
        <f>SUM(NV_Skutečnost13!E12)</f>
        <v>282019</v>
      </c>
    </row>
    <row r="13" spans="1:5" ht="15.75" customHeight="1" hidden="1">
      <c r="A13" s="79">
        <v>5</v>
      </c>
      <c r="B13" s="63"/>
      <c r="C13" s="42">
        <v>5012</v>
      </c>
      <c r="D13" s="10" t="s">
        <v>6</v>
      </c>
      <c r="E13" s="285">
        <f>SUM(NV_Skutečnost13!E13)</f>
        <v>463525</v>
      </c>
    </row>
    <row r="14" spans="1:5" ht="15.75" customHeight="1" hidden="1">
      <c r="A14" s="79">
        <v>6</v>
      </c>
      <c r="B14" s="63"/>
      <c r="C14" s="42">
        <v>5013</v>
      </c>
      <c r="D14" s="10" t="s">
        <v>122</v>
      </c>
      <c r="E14" s="285">
        <f>SUM(NV_Skutečnost13!E14)</f>
        <v>16352165</v>
      </c>
    </row>
    <row r="15" spans="1:5" ht="15.75" customHeight="1" hidden="1">
      <c r="A15" s="79">
        <v>7</v>
      </c>
      <c r="B15" s="63"/>
      <c r="C15" s="42">
        <v>5014</v>
      </c>
      <c r="D15" s="10" t="s">
        <v>271</v>
      </c>
      <c r="E15" s="285">
        <f>SUM(NV_Skutečnost13!E15)</f>
        <v>2368159</v>
      </c>
    </row>
    <row r="16" spans="1:5" ht="15.75" customHeight="1" hidden="1">
      <c r="A16" s="79">
        <v>8</v>
      </c>
      <c r="B16" s="63"/>
      <c r="C16" s="42">
        <v>5015</v>
      </c>
      <c r="D16" s="10" t="s">
        <v>7</v>
      </c>
      <c r="E16" s="285">
        <f>SUM(NV_Skutečnost13!E16)</f>
        <v>193009</v>
      </c>
    </row>
    <row r="17" spans="1:5" ht="15.75" customHeight="1" hidden="1">
      <c r="A17" s="79">
        <v>9</v>
      </c>
      <c r="B17" s="63"/>
      <c r="C17" s="42">
        <v>5018</v>
      </c>
      <c r="D17" s="10" t="s">
        <v>8</v>
      </c>
      <c r="E17" s="285">
        <f>SUM(NV_Skutečnost13!E17)</f>
        <v>2790</v>
      </c>
    </row>
    <row r="18" spans="1:5" ht="15.75" customHeight="1" hidden="1">
      <c r="A18" s="79">
        <v>10</v>
      </c>
      <c r="B18" s="63" t="s">
        <v>140</v>
      </c>
      <c r="C18" s="41">
        <v>502</v>
      </c>
      <c r="D18" s="9" t="s">
        <v>9</v>
      </c>
      <c r="E18" s="285">
        <f>SUM(NV_Skutečnost13!E18)</f>
        <v>3328747</v>
      </c>
    </row>
    <row r="19" spans="1:5" ht="15.75" customHeight="1" hidden="1">
      <c r="A19" s="79">
        <v>11</v>
      </c>
      <c r="B19" s="63" t="s">
        <v>141</v>
      </c>
      <c r="C19" s="41">
        <v>503</v>
      </c>
      <c r="D19" s="9" t="s">
        <v>10</v>
      </c>
      <c r="E19" s="274">
        <f>SUM(E20:E22)</f>
        <v>1260165</v>
      </c>
    </row>
    <row r="20" spans="1:5" ht="15.75" customHeight="1" hidden="1">
      <c r="A20" s="79">
        <v>12</v>
      </c>
      <c r="B20" s="63"/>
      <c r="C20" s="54">
        <v>5031</v>
      </c>
      <c r="D20" s="10" t="s">
        <v>167</v>
      </c>
      <c r="E20" s="285">
        <f>SUM(NV_Skutečnost13!E20)</f>
        <v>220039</v>
      </c>
    </row>
    <row r="21" spans="1:5" ht="15.75" customHeight="1" hidden="1">
      <c r="A21" s="79">
        <v>13</v>
      </c>
      <c r="B21" s="63"/>
      <c r="C21" s="54">
        <v>5032</v>
      </c>
      <c r="D21" s="10" t="s">
        <v>11</v>
      </c>
      <c r="E21" s="285">
        <f>SUM(NV_Skutečnost13!E21)</f>
        <v>83863</v>
      </c>
    </row>
    <row r="22" spans="1:5" ht="15.75" customHeight="1" hidden="1">
      <c r="A22" s="79">
        <v>14</v>
      </c>
      <c r="B22" s="63"/>
      <c r="C22" s="54">
        <v>5033</v>
      </c>
      <c r="D22" s="10" t="s">
        <v>12</v>
      </c>
      <c r="E22" s="285">
        <f>SUM(NV_Skutečnost13!E22)</f>
        <v>956263</v>
      </c>
    </row>
    <row r="23" spans="1:5" ht="15.75" customHeight="1" hidden="1">
      <c r="A23" s="79">
        <v>15</v>
      </c>
      <c r="B23" s="63" t="s">
        <v>142</v>
      </c>
      <c r="C23" s="41">
        <v>504</v>
      </c>
      <c r="D23" s="9" t="s">
        <v>13</v>
      </c>
      <c r="E23" s="285">
        <f>SUM(NV_Skutečnost13!E23)</f>
        <v>0</v>
      </c>
    </row>
    <row r="24" spans="1:5" ht="15.75" customHeight="1" hidden="1">
      <c r="A24" s="79">
        <v>16</v>
      </c>
      <c r="B24" s="63" t="s">
        <v>143</v>
      </c>
      <c r="C24" s="43">
        <v>51</v>
      </c>
      <c r="D24" s="11" t="s">
        <v>14</v>
      </c>
      <c r="E24" s="273">
        <f>SUM(E25,E28,E31,E32,E33)</f>
        <v>19530249</v>
      </c>
    </row>
    <row r="25" spans="1:5" ht="15.75" customHeight="1" hidden="1">
      <c r="A25" s="79">
        <v>17</v>
      </c>
      <c r="B25" s="63" t="s">
        <v>144</v>
      </c>
      <c r="C25" s="41">
        <v>511</v>
      </c>
      <c r="D25" s="9" t="s">
        <v>15</v>
      </c>
      <c r="E25" s="274">
        <f>SUM(E26:E27)</f>
        <v>3055290</v>
      </c>
    </row>
    <row r="26" spans="1:5" ht="15.75" customHeight="1" hidden="1">
      <c r="A26" s="79">
        <v>18</v>
      </c>
      <c r="B26" s="63"/>
      <c r="C26" s="42">
        <v>5111</v>
      </c>
      <c r="D26" s="10" t="s">
        <v>168</v>
      </c>
      <c r="E26" s="285">
        <f>SUM(NV_Skutečnost13!E26)</f>
        <v>921365</v>
      </c>
    </row>
    <row r="27" spans="1:5" ht="15.75" customHeight="1" hidden="1">
      <c r="A27" s="79">
        <v>19</v>
      </c>
      <c r="B27" s="63"/>
      <c r="C27" s="42">
        <v>5112</v>
      </c>
      <c r="D27" s="10" t="s">
        <v>16</v>
      </c>
      <c r="E27" s="285">
        <f>SUM(NV_Skutečnost13!E27)</f>
        <v>2133925</v>
      </c>
    </row>
    <row r="28" spans="1:5" ht="15.75" customHeight="1" hidden="1">
      <c r="A28" s="79">
        <v>20</v>
      </c>
      <c r="B28" s="63" t="s">
        <v>145</v>
      </c>
      <c r="C28" s="41">
        <v>512</v>
      </c>
      <c r="D28" s="9" t="s">
        <v>17</v>
      </c>
      <c r="E28" s="274">
        <f>SUM(E29:E30)</f>
        <v>2637984</v>
      </c>
    </row>
    <row r="29" spans="1:5" ht="15.75" customHeight="1" hidden="1">
      <c r="A29" s="79">
        <v>21</v>
      </c>
      <c r="B29" s="63"/>
      <c r="C29" s="54">
        <v>5121</v>
      </c>
      <c r="D29" s="10" t="s">
        <v>169</v>
      </c>
      <c r="E29" s="285">
        <f>SUM(NV_Skutečnost13!E29)</f>
        <v>177447</v>
      </c>
    </row>
    <row r="30" spans="1:5" ht="15.75" customHeight="1" hidden="1">
      <c r="A30" s="79">
        <v>22</v>
      </c>
      <c r="B30" s="63"/>
      <c r="C30" s="54">
        <v>5122</v>
      </c>
      <c r="D30" s="10" t="s">
        <v>18</v>
      </c>
      <c r="E30" s="285">
        <f>SUM(NV_Skutečnost13!E30)</f>
        <v>2460537</v>
      </c>
    </row>
    <row r="31" spans="1:5" ht="15.75" customHeight="1" hidden="1">
      <c r="A31" s="79">
        <v>23</v>
      </c>
      <c r="B31" s="63" t="s">
        <v>146</v>
      </c>
      <c r="C31" s="41">
        <v>513</v>
      </c>
      <c r="D31" s="9" t="s">
        <v>19</v>
      </c>
      <c r="E31" s="285">
        <f>SUM(NV_Skutečnost13!E31)</f>
        <v>133783</v>
      </c>
    </row>
    <row r="32" spans="1:5" ht="15.75" customHeight="1" hidden="1">
      <c r="A32" s="79">
        <v>24</v>
      </c>
      <c r="B32" s="63" t="s">
        <v>281</v>
      </c>
      <c r="C32" s="41">
        <v>514</v>
      </c>
      <c r="D32" s="9" t="s">
        <v>282</v>
      </c>
      <c r="E32" s="285">
        <f>SUM(NV_Skutečnost13!E32)</f>
        <v>0</v>
      </c>
    </row>
    <row r="33" spans="1:5" ht="15.75" customHeight="1" hidden="1">
      <c r="A33" s="79">
        <v>25</v>
      </c>
      <c r="B33" s="63" t="s">
        <v>283</v>
      </c>
      <c r="C33" s="41">
        <v>518</v>
      </c>
      <c r="D33" s="9" t="s">
        <v>20</v>
      </c>
      <c r="E33" s="274">
        <f>SUM(E34:E42)</f>
        <v>13703192</v>
      </c>
    </row>
    <row r="34" spans="1:5" ht="15.75" customHeight="1" hidden="1">
      <c r="A34" s="79">
        <v>26</v>
      </c>
      <c r="B34" s="63"/>
      <c r="C34" s="54">
        <v>5181</v>
      </c>
      <c r="D34" s="10" t="s">
        <v>170</v>
      </c>
      <c r="E34" s="285">
        <f>SUM(NV_Skutečnost13!E34)</f>
        <v>704975</v>
      </c>
    </row>
    <row r="35" spans="1:5" ht="15.75" customHeight="1" hidden="1">
      <c r="A35" s="79">
        <v>27</v>
      </c>
      <c r="B35" s="63"/>
      <c r="C35" s="54">
        <v>5182</v>
      </c>
      <c r="D35" s="12" t="s">
        <v>21</v>
      </c>
      <c r="E35" s="285">
        <f>SUM(NV_Skutečnost13!E35)</f>
        <v>176599</v>
      </c>
    </row>
    <row r="36" spans="1:5" ht="15.75" customHeight="1" hidden="1">
      <c r="A36" s="79">
        <v>28</v>
      </c>
      <c r="B36" s="63"/>
      <c r="C36" s="54">
        <v>5183</v>
      </c>
      <c r="D36" s="12" t="s">
        <v>22</v>
      </c>
      <c r="E36" s="285">
        <f>SUM(NV_Skutečnost13!E36)</f>
        <v>497085</v>
      </c>
    </row>
    <row r="37" spans="1:5" ht="15.75" customHeight="1" hidden="1">
      <c r="A37" s="79">
        <v>29</v>
      </c>
      <c r="B37" s="63"/>
      <c r="C37" s="54">
        <v>5184</v>
      </c>
      <c r="D37" s="66" t="s">
        <v>147</v>
      </c>
      <c r="E37" s="285">
        <f>SUM(NV_Skutečnost13!E37)</f>
        <v>29014</v>
      </c>
    </row>
    <row r="38" spans="1:5" ht="15.75" customHeight="1" hidden="1">
      <c r="A38" s="79">
        <v>30</v>
      </c>
      <c r="B38" s="63"/>
      <c r="C38" s="54">
        <v>5185</v>
      </c>
      <c r="D38" s="12" t="s">
        <v>304</v>
      </c>
      <c r="E38" s="285">
        <f>SUM(NV_Skutečnost13!E38)</f>
        <v>621315</v>
      </c>
    </row>
    <row r="39" spans="1:5" ht="15.75" customHeight="1" hidden="1">
      <c r="A39" s="79">
        <v>31</v>
      </c>
      <c r="B39" s="63"/>
      <c r="C39" s="54">
        <v>5186</v>
      </c>
      <c r="D39" s="10" t="s">
        <v>295</v>
      </c>
      <c r="E39" s="285">
        <f>SUM(NV_Skutečnost13!E39)</f>
        <v>161469</v>
      </c>
    </row>
    <row r="40" spans="1:5" ht="15.75" customHeight="1" hidden="1">
      <c r="A40" s="79">
        <v>32</v>
      </c>
      <c r="B40" s="63"/>
      <c r="C40" s="54">
        <v>5187</v>
      </c>
      <c r="D40" s="10" t="s">
        <v>299</v>
      </c>
      <c r="E40" s="285">
        <f>SUM(NV_Skutečnost13!E40)</f>
        <v>389797</v>
      </c>
    </row>
    <row r="41" spans="1:5" ht="15.75" customHeight="1" hidden="1">
      <c r="A41" s="79">
        <v>33</v>
      </c>
      <c r="B41" s="63"/>
      <c r="C41" s="54">
        <v>5188</v>
      </c>
      <c r="D41" s="10" t="s">
        <v>273</v>
      </c>
      <c r="E41" s="285">
        <f>SUM(NV_Skutečnost13!E41)</f>
        <v>0</v>
      </c>
    </row>
    <row r="42" spans="1:5" ht="15.75" customHeight="1" hidden="1">
      <c r="A42" s="79">
        <v>34</v>
      </c>
      <c r="B42" s="63"/>
      <c r="C42" s="54">
        <v>5189</v>
      </c>
      <c r="D42" s="12" t="s">
        <v>23</v>
      </c>
      <c r="E42" s="285">
        <f>SUM(NV_Skutečnost13!E42)</f>
        <v>11122938</v>
      </c>
    </row>
    <row r="43" spans="1:5" ht="15.75" customHeight="1" hidden="1">
      <c r="A43" s="79">
        <v>35</v>
      </c>
      <c r="B43" s="63" t="s">
        <v>148</v>
      </c>
      <c r="C43" s="43">
        <v>52</v>
      </c>
      <c r="D43" s="11" t="s">
        <v>24</v>
      </c>
      <c r="E43" s="273">
        <f>SUM(E44,E51,E54,E58,E61)</f>
        <v>64298449</v>
      </c>
    </row>
    <row r="44" spans="1:5" ht="15.75" customHeight="1" hidden="1">
      <c r="A44" s="79">
        <v>36</v>
      </c>
      <c r="B44" s="63" t="s">
        <v>326</v>
      </c>
      <c r="C44" s="41">
        <v>521</v>
      </c>
      <c r="D44" s="13" t="s">
        <v>25</v>
      </c>
      <c r="E44" s="274">
        <f>SUM(E45:E50)</f>
        <v>45927522</v>
      </c>
    </row>
    <row r="45" spans="1:5" ht="15.75" customHeight="1" hidden="1">
      <c r="A45" s="79">
        <v>37</v>
      </c>
      <c r="B45" s="63"/>
      <c r="C45" s="42">
        <v>5211</v>
      </c>
      <c r="D45" s="10" t="s">
        <v>171</v>
      </c>
      <c r="E45" s="285">
        <f>SUM(NV_Skutečnost13!E45)</f>
        <v>44692394</v>
      </c>
    </row>
    <row r="46" spans="1:5" ht="15.75" customHeight="1" hidden="1">
      <c r="A46" s="79">
        <v>38</v>
      </c>
      <c r="B46" s="63"/>
      <c r="C46" s="42">
        <v>5212</v>
      </c>
      <c r="D46" s="10" t="s">
        <v>26</v>
      </c>
      <c r="E46" s="285">
        <f>SUM(NV_Skutečnost13!E46)</f>
        <v>806450</v>
      </c>
    </row>
    <row r="47" spans="1:5" ht="15.75" customHeight="1" hidden="1">
      <c r="A47" s="79">
        <v>39</v>
      </c>
      <c r="B47" s="63"/>
      <c r="C47" s="42">
        <v>5213</v>
      </c>
      <c r="D47" s="12" t="s">
        <v>300</v>
      </c>
      <c r="E47" s="285">
        <f>SUM(NV_Skutečnost13!E47)</f>
        <v>0</v>
      </c>
    </row>
    <row r="48" spans="1:5" ht="15.75" customHeight="1" hidden="1">
      <c r="A48" s="79">
        <v>40</v>
      </c>
      <c r="B48" s="63"/>
      <c r="C48" s="42">
        <v>5214</v>
      </c>
      <c r="D48" s="10" t="s">
        <v>301</v>
      </c>
      <c r="E48" s="285">
        <f>SUM(NV_Skutečnost13!E48)</f>
        <v>195678</v>
      </c>
    </row>
    <row r="49" spans="1:5" ht="15.75" customHeight="1" hidden="1">
      <c r="A49" s="79">
        <v>41</v>
      </c>
      <c r="B49" s="63"/>
      <c r="C49" s="42">
        <v>5215</v>
      </c>
      <c r="D49" s="10" t="s">
        <v>302</v>
      </c>
      <c r="E49" s="285">
        <f>SUM(NV_Skutečnost13!E49)</f>
        <v>85000</v>
      </c>
    </row>
    <row r="50" spans="1:5" ht="15.75" customHeight="1" hidden="1">
      <c r="A50" s="79">
        <v>42</v>
      </c>
      <c r="B50" s="63"/>
      <c r="C50" s="42">
        <v>5216</v>
      </c>
      <c r="D50" s="10" t="s">
        <v>352</v>
      </c>
      <c r="E50" s="285">
        <f>SUM(NV_Skutečnost13!E50)</f>
        <v>148000</v>
      </c>
    </row>
    <row r="51" spans="1:5" ht="15.75" customHeight="1" hidden="1">
      <c r="A51" s="79">
        <v>43</v>
      </c>
      <c r="B51" s="63" t="s">
        <v>327</v>
      </c>
      <c r="C51" s="42">
        <v>523</v>
      </c>
      <c r="D51" s="9" t="s">
        <v>328</v>
      </c>
      <c r="E51" s="274">
        <f>SUM(E52,E53)</f>
        <v>117696</v>
      </c>
    </row>
    <row r="52" spans="1:5" ht="15.75" customHeight="1" hidden="1">
      <c r="A52" s="79">
        <v>44</v>
      </c>
      <c r="B52" s="63"/>
      <c r="C52" s="42">
        <v>5231</v>
      </c>
      <c r="D52" s="10" t="s">
        <v>329</v>
      </c>
      <c r="E52" s="323">
        <f>SUM(NV_Skutečnost13!E52)</f>
        <v>117696</v>
      </c>
    </row>
    <row r="53" spans="1:5" ht="15.75" customHeight="1" hidden="1">
      <c r="A53" s="79">
        <v>45</v>
      </c>
      <c r="B53" s="63"/>
      <c r="C53" s="42">
        <v>5232</v>
      </c>
      <c r="D53" s="10" t="s">
        <v>330</v>
      </c>
      <c r="E53" s="323">
        <f>SUM(NV_Skutečnost13!E53)</f>
        <v>0</v>
      </c>
    </row>
    <row r="54" spans="1:5" ht="15.75" customHeight="1" hidden="1">
      <c r="A54" s="79">
        <v>46</v>
      </c>
      <c r="B54" s="63" t="s">
        <v>149</v>
      </c>
      <c r="C54" s="41">
        <v>524</v>
      </c>
      <c r="D54" s="9" t="s">
        <v>27</v>
      </c>
      <c r="E54" s="274">
        <f>SUM(E55:E57)</f>
        <v>15356866</v>
      </c>
    </row>
    <row r="55" spans="1:5" ht="15.75" customHeight="1" hidden="1">
      <c r="A55" s="79">
        <v>47</v>
      </c>
      <c r="B55" s="63"/>
      <c r="C55" s="42">
        <v>5241</v>
      </c>
      <c r="D55" s="12" t="s">
        <v>172</v>
      </c>
      <c r="E55" s="323">
        <f>SUM(NV_Skutečnost13!E55)</f>
        <v>4067732</v>
      </c>
    </row>
    <row r="56" spans="1:5" ht="15.75" customHeight="1" hidden="1">
      <c r="A56" s="79">
        <v>48</v>
      </c>
      <c r="B56" s="63"/>
      <c r="C56" s="42">
        <v>5242</v>
      </c>
      <c r="D56" s="12" t="s">
        <v>28</v>
      </c>
      <c r="E56" s="323">
        <f>SUM(NV_Skutečnost13!E56)</f>
        <v>11289134</v>
      </c>
    </row>
    <row r="57" spans="1:6" ht="15.75" customHeight="1" hidden="1">
      <c r="A57" s="79">
        <v>49</v>
      </c>
      <c r="B57" s="63"/>
      <c r="C57" s="113">
        <v>5243</v>
      </c>
      <c r="D57" s="66" t="s">
        <v>378</v>
      </c>
      <c r="E57" s="323">
        <f>SUM(NV_Skutečnost13!E57)</f>
        <v>0</v>
      </c>
      <c r="F57" s="111"/>
    </row>
    <row r="58" spans="1:5" ht="15.75" customHeight="1" hidden="1">
      <c r="A58" s="79">
        <v>50</v>
      </c>
      <c r="B58" s="63" t="s">
        <v>150</v>
      </c>
      <c r="C58" s="41">
        <v>527</v>
      </c>
      <c r="D58" s="9" t="s">
        <v>29</v>
      </c>
      <c r="E58" s="274">
        <f>SUM(E59,E60)</f>
        <v>2896365</v>
      </c>
    </row>
    <row r="59" spans="1:5" ht="15.75" customHeight="1" hidden="1">
      <c r="A59" s="79">
        <v>51</v>
      </c>
      <c r="B59" s="63"/>
      <c r="C59" s="54">
        <v>5271</v>
      </c>
      <c r="D59" s="67" t="s">
        <v>173</v>
      </c>
      <c r="E59" s="285">
        <f>SUM(NV_Skutečnost13!E59)</f>
        <v>896619</v>
      </c>
    </row>
    <row r="60" spans="1:5" ht="15.75" customHeight="1" hidden="1">
      <c r="A60" s="79">
        <v>52</v>
      </c>
      <c r="B60" s="63"/>
      <c r="C60" s="54">
        <v>5272</v>
      </c>
      <c r="D60" s="67" t="s">
        <v>151</v>
      </c>
      <c r="E60" s="285">
        <f>SUM(NV_Skutečnost13!E60)</f>
        <v>1999746</v>
      </c>
    </row>
    <row r="61" spans="1:5" ht="15.75" customHeight="1" hidden="1">
      <c r="A61" s="79">
        <v>53</v>
      </c>
      <c r="B61" s="63" t="s">
        <v>152</v>
      </c>
      <c r="C61" s="41">
        <v>528</v>
      </c>
      <c r="D61" s="9" t="s">
        <v>31</v>
      </c>
      <c r="E61" s="285">
        <f>SUM(NV_Skutečnost13!E61)</f>
        <v>0</v>
      </c>
    </row>
    <row r="62" spans="1:5" ht="15.75" customHeight="1" hidden="1">
      <c r="A62" s="79">
        <v>54</v>
      </c>
      <c r="B62" s="63" t="s">
        <v>153</v>
      </c>
      <c r="C62" s="43">
        <v>53</v>
      </c>
      <c r="D62" s="11" t="s">
        <v>32</v>
      </c>
      <c r="E62" s="273">
        <f>SUM(E63:E65)</f>
        <v>173525</v>
      </c>
    </row>
    <row r="63" spans="1:5" ht="15.75" customHeight="1" hidden="1">
      <c r="A63" s="79">
        <v>55</v>
      </c>
      <c r="B63" s="63" t="s">
        <v>154</v>
      </c>
      <c r="C63" s="41">
        <v>531</v>
      </c>
      <c r="D63" s="9" t="s">
        <v>33</v>
      </c>
      <c r="E63" s="324">
        <f>SUM(NV_Skutečnost13!E63)</f>
        <v>28578</v>
      </c>
    </row>
    <row r="64" spans="1:5" ht="15.75" customHeight="1" hidden="1">
      <c r="A64" s="79">
        <v>56</v>
      </c>
      <c r="B64" s="63" t="s">
        <v>155</v>
      </c>
      <c r="C64" s="41">
        <v>532</v>
      </c>
      <c r="D64" s="9" t="s">
        <v>34</v>
      </c>
      <c r="E64" s="324">
        <f>SUM(NV_Skutečnost13!E64)</f>
        <v>23696</v>
      </c>
    </row>
    <row r="65" spans="1:5" ht="15.75" customHeight="1" hidden="1">
      <c r="A65" s="79">
        <v>57</v>
      </c>
      <c r="B65" s="63" t="s">
        <v>156</v>
      </c>
      <c r="C65" s="41">
        <v>538</v>
      </c>
      <c r="D65" s="9" t="s">
        <v>35</v>
      </c>
      <c r="E65" s="324">
        <f>SUM(NV_Skutečnost13!E65)</f>
        <v>121251</v>
      </c>
    </row>
    <row r="66" spans="1:5" ht="15.75" customHeight="1" hidden="1">
      <c r="A66" s="79">
        <v>58</v>
      </c>
      <c r="B66" s="63" t="s">
        <v>157</v>
      </c>
      <c r="C66" s="43">
        <v>54</v>
      </c>
      <c r="D66" s="11" t="s">
        <v>36</v>
      </c>
      <c r="E66" s="273">
        <f>SUM(E67:E75)</f>
        <v>4511817</v>
      </c>
    </row>
    <row r="67" spans="1:5" ht="15.75" customHeight="1" hidden="1">
      <c r="A67" s="79">
        <v>59</v>
      </c>
      <c r="B67" s="63" t="s">
        <v>159</v>
      </c>
      <c r="C67" s="41">
        <v>541</v>
      </c>
      <c r="D67" s="9" t="s">
        <v>37</v>
      </c>
      <c r="E67" s="324">
        <f>SUM(NV_Skutečnost13!E67)</f>
        <v>0</v>
      </c>
    </row>
    <row r="68" spans="1:5" ht="15.75" customHeight="1" hidden="1">
      <c r="A68" s="79">
        <v>60</v>
      </c>
      <c r="B68" s="63" t="s">
        <v>158</v>
      </c>
      <c r="C68" s="41">
        <v>542</v>
      </c>
      <c r="D68" s="9" t="s">
        <v>38</v>
      </c>
      <c r="E68" s="324">
        <f>SUM(NV_Skutečnost13!E68)</f>
        <v>0</v>
      </c>
    </row>
    <row r="69" spans="1:5" ht="15.75" customHeight="1" hidden="1">
      <c r="A69" s="79">
        <v>61</v>
      </c>
      <c r="B69" s="63" t="s">
        <v>160</v>
      </c>
      <c r="C69" s="41">
        <v>543</v>
      </c>
      <c r="D69" s="9" t="s">
        <v>165</v>
      </c>
      <c r="E69" s="324">
        <f>SUM(NV_Skutečnost13!E69)</f>
        <v>251404</v>
      </c>
    </row>
    <row r="70" spans="1:5" ht="15.75" customHeight="1" hidden="1">
      <c r="A70" s="79">
        <v>62</v>
      </c>
      <c r="B70" s="63" t="s">
        <v>161</v>
      </c>
      <c r="C70" s="41">
        <v>544</v>
      </c>
      <c r="D70" s="9" t="s">
        <v>39</v>
      </c>
      <c r="E70" s="324">
        <f>SUM(NV_Skutečnost13!E70)</f>
        <v>0</v>
      </c>
    </row>
    <row r="71" spans="1:5" ht="15.75" customHeight="1" hidden="1">
      <c r="A71" s="79">
        <v>63</v>
      </c>
      <c r="B71" s="63" t="s">
        <v>162</v>
      </c>
      <c r="C71" s="41">
        <v>545</v>
      </c>
      <c r="D71" s="9" t="s">
        <v>40</v>
      </c>
      <c r="E71" s="324">
        <f>SUM(NV_Skutečnost13!E71)</f>
        <v>104437</v>
      </c>
    </row>
    <row r="72" spans="1:5" ht="15.75" customHeight="1" hidden="1">
      <c r="A72" s="79">
        <v>64</v>
      </c>
      <c r="B72" s="63" t="s">
        <v>163</v>
      </c>
      <c r="C72" s="41">
        <v>546</v>
      </c>
      <c r="D72" s="9" t="s">
        <v>41</v>
      </c>
      <c r="E72" s="324">
        <f>SUM(NV_Skutečnost13!E72)</f>
        <v>0</v>
      </c>
    </row>
    <row r="73" spans="1:5" ht="15.75" customHeight="1" hidden="1">
      <c r="A73" s="79">
        <v>65</v>
      </c>
      <c r="B73" s="63" t="s">
        <v>305</v>
      </c>
      <c r="C73" s="41">
        <v>547</v>
      </c>
      <c r="D73" s="9" t="s">
        <v>284</v>
      </c>
      <c r="E73" s="324">
        <f>SUM(NV_Skutečnost13!E73)</f>
        <v>0</v>
      </c>
    </row>
    <row r="74" spans="1:5" ht="15.75" customHeight="1" hidden="1">
      <c r="A74" s="79">
        <v>66</v>
      </c>
      <c r="B74" s="63" t="s">
        <v>164</v>
      </c>
      <c r="C74" s="41">
        <v>548</v>
      </c>
      <c r="D74" s="9" t="s">
        <v>42</v>
      </c>
      <c r="E74" s="324">
        <f>SUM(NV_Skutečnost13!E74)</f>
        <v>7854</v>
      </c>
    </row>
    <row r="75" spans="1:5" ht="15.75" customHeight="1" hidden="1">
      <c r="A75" s="79">
        <v>67</v>
      </c>
      <c r="B75" s="63" t="s">
        <v>285</v>
      </c>
      <c r="C75" s="41">
        <v>549</v>
      </c>
      <c r="D75" s="9" t="s">
        <v>43</v>
      </c>
      <c r="E75" s="274">
        <f>SUM(E76,E79,E80,E85)</f>
        <v>4148122</v>
      </c>
    </row>
    <row r="76" spans="1:5" ht="15.75" customHeight="1" hidden="1">
      <c r="A76" s="79">
        <v>68</v>
      </c>
      <c r="B76" s="63"/>
      <c r="C76" s="54">
        <v>5491</v>
      </c>
      <c r="D76" s="10" t="s">
        <v>292</v>
      </c>
      <c r="E76" s="278">
        <f>SUM(E77:E78)</f>
        <v>582501</v>
      </c>
    </row>
    <row r="77" spans="1:5" ht="15.75" customHeight="1" hidden="1">
      <c r="A77" s="79">
        <v>69</v>
      </c>
      <c r="B77" s="63"/>
      <c r="C77" s="54">
        <v>54911</v>
      </c>
      <c r="D77" s="10" t="s">
        <v>293</v>
      </c>
      <c r="E77" s="285">
        <f>SUM(NV_Skutečnost13!E77)</f>
        <v>190104</v>
      </c>
    </row>
    <row r="78" spans="1:5" ht="15.75" customHeight="1" hidden="1">
      <c r="A78" s="79">
        <v>70</v>
      </c>
      <c r="B78" s="63"/>
      <c r="C78" s="54">
        <v>54912</v>
      </c>
      <c r="D78" s="10" t="s">
        <v>294</v>
      </c>
      <c r="E78" s="285">
        <f>SUM(NV_Skutečnost13!E78)</f>
        <v>392397</v>
      </c>
    </row>
    <row r="79" spans="1:5" ht="15.75" customHeight="1" hidden="1">
      <c r="A79" s="79">
        <v>71</v>
      </c>
      <c r="B79" s="63"/>
      <c r="C79" s="54">
        <v>5492</v>
      </c>
      <c r="D79" s="10" t="s">
        <v>30</v>
      </c>
      <c r="E79" s="285">
        <f>SUM(NV_Skutečnost13!E79)</f>
        <v>721857</v>
      </c>
    </row>
    <row r="80" spans="1:5" ht="15.75" customHeight="1" hidden="1">
      <c r="A80" s="79">
        <v>72</v>
      </c>
      <c r="B80" s="63"/>
      <c r="C80" s="54">
        <v>5493</v>
      </c>
      <c r="D80" s="67" t="s">
        <v>246</v>
      </c>
      <c r="E80" s="278">
        <f>SUM(E81:E84)</f>
        <v>2843764</v>
      </c>
    </row>
    <row r="81" spans="1:5" ht="15.75" customHeight="1" hidden="1">
      <c r="A81" s="79">
        <v>73</v>
      </c>
      <c r="B81" s="63"/>
      <c r="C81" s="54">
        <v>54931</v>
      </c>
      <c r="D81" s="67" t="s">
        <v>289</v>
      </c>
      <c r="E81" s="285">
        <f>SUM(NV_Skutečnost13!E81)</f>
        <v>0</v>
      </c>
    </row>
    <row r="82" spans="1:5" ht="15.75" customHeight="1" hidden="1">
      <c r="A82" s="79">
        <v>74</v>
      </c>
      <c r="B82" s="63"/>
      <c r="C82" s="54">
        <v>54932</v>
      </c>
      <c r="D82" s="67" t="s">
        <v>306</v>
      </c>
      <c r="E82" s="285">
        <f>SUM(NV_Skutečnost13!E82)</f>
        <v>854000</v>
      </c>
    </row>
    <row r="83" spans="1:5" ht="15.75" customHeight="1" hidden="1">
      <c r="A83" s="79">
        <v>75</v>
      </c>
      <c r="B83" s="63"/>
      <c r="C83" s="54">
        <v>54933</v>
      </c>
      <c r="D83" s="67" t="s">
        <v>290</v>
      </c>
      <c r="E83" s="285">
        <f>SUM(NV_Skutečnost13!E83)</f>
        <v>987883</v>
      </c>
    </row>
    <row r="84" spans="1:5" ht="15.75" customHeight="1" hidden="1">
      <c r="A84" s="79">
        <v>76</v>
      </c>
      <c r="B84" s="63"/>
      <c r="C84" s="54">
        <v>54934</v>
      </c>
      <c r="D84" s="67" t="s">
        <v>291</v>
      </c>
      <c r="E84" s="285">
        <f>SUM(NV_Skutečnost13!E84)</f>
        <v>1001881</v>
      </c>
    </row>
    <row r="85" spans="1:6" ht="15.75" customHeight="1" hidden="1">
      <c r="A85" s="79">
        <v>77</v>
      </c>
      <c r="B85" s="63"/>
      <c r="C85" s="112">
        <v>5499</v>
      </c>
      <c r="D85" s="67" t="s">
        <v>379</v>
      </c>
      <c r="E85" s="285">
        <f>SUM(NV_Skutečnost13!E85)</f>
        <v>0</v>
      </c>
      <c r="F85" s="111"/>
    </row>
    <row r="86" spans="1:5" ht="15.75" customHeight="1" hidden="1">
      <c r="A86" s="79">
        <v>78</v>
      </c>
      <c r="B86" s="63" t="s">
        <v>174</v>
      </c>
      <c r="C86" s="43">
        <v>55</v>
      </c>
      <c r="D86" s="75" t="s">
        <v>268</v>
      </c>
      <c r="E86" s="273">
        <f>SUM(E87,E92,E95:E98)</f>
        <v>14174364</v>
      </c>
    </row>
    <row r="87" spans="1:5" ht="15.75" customHeight="1" hidden="1">
      <c r="A87" s="79">
        <v>79</v>
      </c>
      <c r="B87" s="63" t="s">
        <v>175</v>
      </c>
      <c r="C87" s="41">
        <v>551</v>
      </c>
      <c r="D87" s="70" t="s">
        <v>44</v>
      </c>
      <c r="E87" s="274">
        <f>SUM(E88:E91)</f>
        <v>14098928</v>
      </c>
    </row>
    <row r="88" spans="1:5" ht="15.75" customHeight="1" hidden="1">
      <c r="A88" s="79">
        <v>80</v>
      </c>
      <c r="B88" s="63"/>
      <c r="C88" s="54">
        <v>5511</v>
      </c>
      <c r="D88" s="67" t="s">
        <v>274</v>
      </c>
      <c r="E88" s="285">
        <f>SUM(NV_Skutečnost13!E88)</f>
        <v>13705500</v>
      </c>
    </row>
    <row r="89" spans="1:5" ht="15.75" customHeight="1" hidden="1">
      <c r="A89" s="79">
        <v>81</v>
      </c>
      <c r="B89" s="63"/>
      <c r="C89" s="54">
        <v>5512</v>
      </c>
      <c r="D89" s="67" t="s">
        <v>275</v>
      </c>
      <c r="E89" s="285">
        <f>SUM(NV_Skutečnost13!E89)</f>
        <v>393428</v>
      </c>
    </row>
    <row r="90" spans="1:5" ht="15.75" customHeight="1" hidden="1">
      <c r="A90" s="79">
        <v>82</v>
      </c>
      <c r="B90" s="63"/>
      <c r="C90" s="54">
        <v>5513</v>
      </c>
      <c r="D90" s="67" t="s">
        <v>308</v>
      </c>
      <c r="E90" s="285">
        <f>SUM(NV_Skutečnost13!E90)</f>
        <v>0</v>
      </c>
    </row>
    <row r="91" spans="1:5" ht="15.75" customHeight="1" hidden="1">
      <c r="A91" s="79">
        <v>83</v>
      </c>
      <c r="B91" s="63"/>
      <c r="C91" s="54">
        <v>5514</v>
      </c>
      <c r="D91" s="67" t="s">
        <v>307</v>
      </c>
      <c r="E91" s="285">
        <f>SUM(NV_Skutečnost13!E91)</f>
        <v>0</v>
      </c>
    </row>
    <row r="92" spans="1:5" ht="15.75" customHeight="1" hidden="1">
      <c r="A92" s="79">
        <v>84</v>
      </c>
      <c r="B92" s="63" t="s">
        <v>176</v>
      </c>
      <c r="C92" s="41">
        <v>552</v>
      </c>
      <c r="D92" s="9" t="s">
        <v>278</v>
      </c>
      <c r="E92" s="274">
        <f>SUM(E93,E94)</f>
        <v>75436</v>
      </c>
    </row>
    <row r="93" spans="1:5" ht="15.75" customHeight="1" hidden="1">
      <c r="A93" s="79">
        <v>85</v>
      </c>
      <c r="B93" s="63"/>
      <c r="C93" s="54">
        <v>5521</v>
      </c>
      <c r="D93" s="10" t="s">
        <v>276</v>
      </c>
      <c r="E93" s="285">
        <f>SUM(NV_Skutečnost13!E93)</f>
        <v>75436</v>
      </c>
    </row>
    <row r="94" spans="1:5" ht="15.75" customHeight="1" hidden="1">
      <c r="A94" s="79">
        <v>86</v>
      </c>
      <c r="B94" s="63"/>
      <c r="C94" s="54">
        <v>5522</v>
      </c>
      <c r="D94" s="10" t="s">
        <v>277</v>
      </c>
      <c r="E94" s="285">
        <f>SUM(NV_Skutečnost13!E94)</f>
        <v>0</v>
      </c>
    </row>
    <row r="95" spans="1:5" ht="15.75" customHeight="1" hidden="1">
      <c r="A95" s="79">
        <v>87</v>
      </c>
      <c r="B95" s="63" t="s">
        <v>177</v>
      </c>
      <c r="C95" s="41">
        <v>553</v>
      </c>
      <c r="D95" s="9" t="s">
        <v>124</v>
      </c>
      <c r="E95" s="285">
        <f>SUM(NV_Skutečnost13!E95)</f>
        <v>0</v>
      </c>
    </row>
    <row r="96" spans="1:5" ht="15.75" customHeight="1" hidden="1">
      <c r="A96" s="79">
        <v>88</v>
      </c>
      <c r="B96" s="63" t="s">
        <v>178</v>
      </c>
      <c r="C96" s="41">
        <v>554</v>
      </c>
      <c r="D96" s="9" t="s">
        <v>45</v>
      </c>
      <c r="E96" s="285">
        <f>SUM(NV_Skutečnost13!E96)</f>
        <v>0</v>
      </c>
    </row>
    <row r="97" spans="1:5" ht="15.75" customHeight="1" hidden="1">
      <c r="A97" s="79">
        <v>89</v>
      </c>
      <c r="B97" s="63" t="s">
        <v>179</v>
      </c>
      <c r="C97" s="41">
        <v>556</v>
      </c>
      <c r="D97" s="9" t="s">
        <v>181</v>
      </c>
      <c r="E97" s="285">
        <f>SUM(NV_Skutečnost13!E97)</f>
        <v>0</v>
      </c>
    </row>
    <row r="98" spans="1:5" ht="15.75" customHeight="1" hidden="1">
      <c r="A98" s="79">
        <v>90</v>
      </c>
      <c r="B98" s="63" t="s">
        <v>180</v>
      </c>
      <c r="C98" s="41">
        <v>559</v>
      </c>
      <c r="D98" s="9" t="s">
        <v>182</v>
      </c>
      <c r="E98" s="285">
        <f>SUM(NV_Skutečnost13!E98)</f>
        <v>0</v>
      </c>
    </row>
    <row r="99" spans="1:5" ht="15.75" customHeight="1" hidden="1">
      <c r="A99" s="79">
        <v>91</v>
      </c>
      <c r="B99" s="63" t="s">
        <v>287</v>
      </c>
      <c r="C99" s="41">
        <v>58</v>
      </c>
      <c r="D99" s="9" t="s">
        <v>288</v>
      </c>
      <c r="E99" s="279">
        <f>SUM(E100)</f>
        <v>70000</v>
      </c>
    </row>
    <row r="100" spans="1:5" ht="15.75" customHeight="1" hidden="1">
      <c r="A100" s="79">
        <v>92</v>
      </c>
      <c r="B100" s="63" t="s">
        <v>309</v>
      </c>
      <c r="C100" s="41">
        <v>581</v>
      </c>
      <c r="D100" s="9" t="s">
        <v>286</v>
      </c>
      <c r="E100" s="324">
        <f>SUM(NV_Skutečnost13!E100)</f>
        <v>70000</v>
      </c>
    </row>
    <row r="101" spans="1:5" ht="15.75" customHeight="1" hidden="1">
      <c r="A101" s="79">
        <v>93</v>
      </c>
      <c r="B101" s="63" t="s">
        <v>183</v>
      </c>
      <c r="C101" s="43">
        <v>59</v>
      </c>
      <c r="D101" s="11" t="s">
        <v>46</v>
      </c>
      <c r="E101" s="273">
        <f>SUM(E102)</f>
        <v>0</v>
      </c>
    </row>
    <row r="102" spans="1:5" ht="15.75" customHeight="1" hidden="1" thickBot="1">
      <c r="A102" s="79">
        <v>94</v>
      </c>
      <c r="B102" s="63" t="s">
        <v>184</v>
      </c>
      <c r="C102" s="41">
        <v>595</v>
      </c>
      <c r="D102" s="9" t="s">
        <v>266</v>
      </c>
      <c r="E102" s="325">
        <f>SUM(NV_Skutečnost13!E102)</f>
        <v>0</v>
      </c>
    </row>
    <row r="103" spans="1:5" ht="15.75" customHeight="1" hidden="1" thickBot="1">
      <c r="A103" s="80">
        <v>65</v>
      </c>
      <c r="B103" s="61" t="s">
        <v>185</v>
      </c>
      <c r="C103" s="39">
        <v>6</v>
      </c>
      <c r="D103" s="15" t="s">
        <v>186</v>
      </c>
      <c r="E103" s="281">
        <f>SUM(E104,E118,E123,E128,E154,E162,E165)</f>
        <v>127979444</v>
      </c>
    </row>
    <row r="104" spans="1:5" ht="15.75" customHeight="1" hidden="1">
      <c r="A104" s="78">
        <v>96</v>
      </c>
      <c r="B104" s="62" t="s">
        <v>187</v>
      </c>
      <c r="C104" s="40">
        <v>60</v>
      </c>
      <c r="D104" s="8" t="s">
        <v>47</v>
      </c>
      <c r="E104" s="282">
        <f>SUM(E105,E111,E117)</f>
        <v>12967893</v>
      </c>
    </row>
    <row r="105" spans="1:5" ht="15.75" customHeight="1" hidden="1">
      <c r="A105" s="79">
        <v>97</v>
      </c>
      <c r="B105" s="63" t="s">
        <v>188</v>
      </c>
      <c r="C105" s="41">
        <v>601</v>
      </c>
      <c r="D105" s="9" t="s">
        <v>48</v>
      </c>
      <c r="E105" s="274">
        <f>SUM(E106:E110)</f>
        <v>485812</v>
      </c>
    </row>
    <row r="106" spans="1:5" ht="15.75" customHeight="1" hidden="1">
      <c r="A106" s="79">
        <v>98</v>
      </c>
      <c r="B106" s="63"/>
      <c r="C106" s="54">
        <v>6011</v>
      </c>
      <c r="D106" s="10" t="s">
        <v>189</v>
      </c>
      <c r="E106" s="285">
        <f>SUM(NV_Skutečnost13!E106)</f>
        <v>0</v>
      </c>
    </row>
    <row r="107" spans="1:5" ht="15.75" customHeight="1" hidden="1">
      <c r="A107" s="79">
        <v>99</v>
      </c>
      <c r="B107" s="63"/>
      <c r="C107" s="54">
        <v>6012</v>
      </c>
      <c r="D107" s="10" t="s">
        <v>49</v>
      </c>
      <c r="E107" s="285">
        <f>SUM(NV_Skutečnost13!E107)</f>
        <v>0</v>
      </c>
    </row>
    <row r="108" spans="1:5" ht="15.75" customHeight="1" hidden="1">
      <c r="A108" s="79">
        <v>100</v>
      </c>
      <c r="B108" s="63"/>
      <c r="C108" s="54">
        <v>6013</v>
      </c>
      <c r="D108" s="14" t="s">
        <v>338</v>
      </c>
      <c r="E108" s="285">
        <f>SUM(NV_Skutečnost13!E108)</f>
        <v>0</v>
      </c>
    </row>
    <row r="109" spans="1:5" ht="15.75" customHeight="1" hidden="1">
      <c r="A109" s="79">
        <v>101</v>
      </c>
      <c r="B109" s="63"/>
      <c r="C109" s="54">
        <v>6014</v>
      </c>
      <c r="D109" s="14" t="s">
        <v>50</v>
      </c>
      <c r="E109" s="285">
        <f>SUM(NV_Skutečnost13!E109)</f>
        <v>0</v>
      </c>
    </row>
    <row r="110" spans="1:5" ht="15.75" customHeight="1" hidden="1">
      <c r="A110" s="79">
        <v>102</v>
      </c>
      <c r="B110" s="63"/>
      <c r="C110" s="54">
        <v>6015</v>
      </c>
      <c r="D110" s="14" t="s">
        <v>51</v>
      </c>
      <c r="E110" s="285">
        <f>SUM(NV_Skutečnost13!E110)</f>
        <v>485812</v>
      </c>
    </row>
    <row r="111" spans="1:5" ht="15.75" customHeight="1" hidden="1">
      <c r="A111" s="79">
        <v>103</v>
      </c>
      <c r="B111" s="63" t="s">
        <v>190</v>
      </c>
      <c r="C111" s="41">
        <v>602</v>
      </c>
      <c r="D111" s="9" t="s">
        <v>52</v>
      </c>
      <c r="E111" s="274">
        <f>SUM(E112:E116)</f>
        <v>12482081</v>
      </c>
    </row>
    <row r="112" spans="1:5" ht="15.75" customHeight="1" hidden="1">
      <c r="A112" s="79">
        <v>104</v>
      </c>
      <c r="B112" s="63"/>
      <c r="C112" s="54">
        <v>6021</v>
      </c>
      <c r="D112" s="10" t="s">
        <v>191</v>
      </c>
      <c r="E112" s="285">
        <f>SUM(NV_Skutečnost13!E112)</f>
        <v>547362</v>
      </c>
    </row>
    <row r="113" spans="1:5" ht="15.75" customHeight="1" hidden="1">
      <c r="A113" s="79">
        <v>105</v>
      </c>
      <c r="B113" s="63"/>
      <c r="C113" s="54">
        <v>6022</v>
      </c>
      <c r="D113" s="10" t="s">
        <v>53</v>
      </c>
      <c r="E113" s="285">
        <f>SUM(NV_Skutečnost13!E113)</f>
        <v>10744</v>
      </c>
    </row>
    <row r="114" spans="1:5" ht="15.75" customHeight="1" hidden="1">
      <c r="A114" s="79">
        <v>106</v>
      </c>
      <c r="B114" s="63"/>
      <c r="C114" s="54">
        <v>6023</v>
      </c>
      <c r="D114" s="10" t="s">
        <v>54</v>
      </c>
      <c r="E114" s="285">
        <f>SUM(NV_Skutečnost13!E114)</f>
        <v>0</v>
      </c>
    </row>
    <row r="115" spans="1:5" ht="15.75" customHeight="1" hidden="1">
      <c r="A115" s="79">
        <v>107</v>
      </c>
      <c r="B115" s="63"/>
      <c r="C115" s="54">
        <v>6026</v>
      </c>
      <c r="D115" s="10" t="s">
        <v>55</v>
      </c>
      <c r="E115" s="285">
        <f>SUM(NV_Skutečnost13!E115)</f>
        <v>11175962</v>
      </c>
    </row>
    <row r="116" spans="1:5" ht="15.75" customHeight="1" hidden="1">
      <c r="A116" s="79">
        <v>108</v>
      </c>
      <c r="B116" s="63"/>
      <c r="C116" s="54">
        <v>6027</v>
      </c>
      <c r="D116" s="14" t="s">
        <v>339</v>
      </c>
      <c r="E116" s="285">
        <f>SUM(NV_Skutečnost13!E116)</f>
        <v>748013</v>
      </c>
    </row>
    <row r="117" spans="1:5" ht="15.75" customHeight="1" hidden="1">
      <c r="A117" s="79">
        <v>109</v>
      </c>
      <c r="B117" s="63" t="s">
        <v>192</v>
      </c>
      <c r="C117" s="41">
        <v>604</v>
      </c>
      <c r="D117" s="9" t="s">
        <v>56</v>
      </c>
      <c r="E117" s="285">
        <f>SUM(NV_Skutečnost13!E117)</f>
        <v>0</v>
      </c>
    </row>
    <row r="118" spans="1:5" ht="15.75" customHeight="1" hidden="1">
      <c r="A118" s="79">
        <v>110</v>
      </c>
      <c r="B118" s="63" t="s">
        <v>193</v>
      </c>
      <c r="C118" s="43">
        <v>61</v>
      </c>
      <c r="D118" s="11" t="s">
        <v>57</v>
      </c>
      <c r="E118" s="273">
        <f>SUM(E119:E122)</f>
        <v>218231</v>
      </c>
    </row>
    <row r="119" spans="1:5" ht="15.75" customHeight="1" hidden="1">
      <c r="A119" s="79">
        <v>111</v>
      </c>
      <c r="B119" s="63" t="s">
        <v>194</v>
      </c>
      <c r="C119" s="41">
        <v>611</v>
      </c>
      <c r="D119" s="9" t="s">
        <v>58</v>
      </c>
      <c r="E119" s="324">
        <f>SUM(NV_Skutečnost13!E119)</f>
        <v>0</v>
      </c>
    </row>
    <row r="120" spans="1:5" ht="15.75" customHeight="1" hidden="1">
      <c r="A120" s="79">
        <v>112</v>
      </c>
      <c r="B120" s="63" t="s">
        <v>195</v>
      </c>
      <c r="C120" s="41">
        <v>612</v>
      </c>
      <c r="D120" s="9" t="s">
        <v>59</v>
      </c>
      <c r="E120" s="324">
        <f>SUM(NV_Skutečnost13!E120)</f>
        <v>0</v>
      </c>
    </row>
    <row r="121" spans="1:5" ht="15.75" customHeight="1" hidden="1">
      <c r="A121" s="79">
        <v>113</v>
      </c>
      <c r="B121" s="63" t="s">
        <v>196</v>
      </c>
      <c r="C121" s="41">
        <v>613</v>
      </c>
      <c r="D121" s="9" t="s">
        <v>60</v>
      </c>
      <c r="E121" s="324">
        <f>SUM(NV_Skutečnost13!E121)</f>
        <v>0</v>
      </c>
    </row>
    <row r="122" spans="1:5" ht="15.75" customHeight="1" hidden="1">
      <c r="A122" s="79">
        <v>114</v>
      </c>
      <c r="B122" s="63" t="s">
        <v>197</v>
      </c>
      <c r="C122" s="41">
        <v>614</v>
      </c>
      <c r="D122" s="9" t="s">
        <v>61</v>
      </c>
      <c r="E122" s="324">
        <f>SUM(NV_Skutečnost13!E122)</f>
        <v>218231</v>
      </c>
    </row>
    <row r="123" spans="1:5" ht="15.75" customHeight="1" hidden="1">
      <c r="A123" s="79">
        <v>115</v>
      </c>
      <c r="B123" s="63" t="s">
        <v>198</v>
      </c>
      <c r="C123" s="43">
        <v>62</v>
      </c>
      <c r="D123" s="11" t="s">
        <v>62</v>
      </c>
      <c r="E123" s="273">
        <f>SUM(E124:E127)</f>
        <v>3568064</v>
      </c>
    </row>
    <row r="124" spans="1:5" ht="15.75" customHeight="1" hidden="1">
      <c r="A124" s="79">
        <v>116</v>
      </c>
      <c r="B124" s="63" t="s">
        <v>199</v>
      </c>
      <c r="C124" s="41">
        <v>621</v>
      </c>
      <c r="D124" s="9" t="s">
        <v>63</v>
      </c>
      <c r="E124" s="324">
        <f>SUM(NV_Skutečnost13!E124)</f>
        <v>312982</v>
      </c>
    </row>
    <row r="125" spans="1:5" ht="15.75" customHeight="1" hidden="1">
      <c r="A125" s="79">
        <v>117</v>
      </c>
      <c r="B125" s="63" t="s">
        <v>200</v>
      </c>
      <c r="C125" s="41">
        <v>622</v>
      </c>
      <c r="D125" s="9" t="s">
        <v>64</v>
      </c>
      <c r="E125" s="324">
        <f>SUM(NV_Skutečnost13!E125)</f>
        <v>3255082</v>
      </c>
    </row>
    <row r="126" spans="1:5" ht="15.75" customHeight="1" hidden="1">
      <c r="A126" s="79">
        <v>118</v>
      </c>
      <c r="B126" s="63" t="s">
        <v>201</v>
      </c>
      <c r="C126" s="41">
        <v>623</v>
      </c>
      <c r="D126" s="9" t="s">
        <v>65</v>
      </c>
      <c r="E126" s="324">
        <f>SUM(NV_Skutečnost13!E126)</f>
        <v>0</v>
      </c>
    </row>
    <row r="127" spans="1:5" ht="15.75" customHeight="1" hidden="1">
      <c r="A127" s="79">
        <v>119</v>
      </c>
      <c r="B127" s="63" t="s">
        <v>202</v>
      </c>
      <c r="C127" s="41">
        <v>624</v>
      </c>
      <c r="D127" s="9" t="s">
        <v>66</v>
      </c>
      <c r="E127" s="324">
        <f>SUM(NV_Skutečnost13!E127)</f>
        <v>0</v>
      </c>
    </row>
    <row r="128" spans="1:5" ht="15.75" customHeight="1" hidden="1">
      <c r="A128" s="79">
        <v>120</v>
      </c>
      <c r="B128" s="63" t="s">
        <v>203</v>
      </c>
      <c r="C128" s="43">
        <v>64</v>
      </c>
      <c r="D128" s="11" t="s">
        <v>67</v>
      </c>
      <c r="E128" s="273">
        <f>SUM(E129:E134,E146)</f>
        <v>18950308</v>
      </c>
    </row>
    <row r="129" spans="1:5" ht="15.75" customHeight="1" hidden="1">
      <c r="A129" s="79">
        <v>121</v>
      </c>
      <c r="B129" s="63" t="s">
        <v>204</v>
      </c>
      <c r="C129" s="41">
        <v>641</v>
      </c>
      <c r="D129" s="9" t="s">
        <v>37</v>
      </c>
      <c r="E129" s="324">
        <f>SUM(NV_Skutečnost13!E129)</f>
        <v>0</v>
      </c>
    </row>
    <row r="130" spans="1:5" ht="15.75" customHeight="1" hidden="1">
      <c r="A130" s="79">
        <v>122</v>
      </c>
      <c r="B130" s="63" t="s">
        <v>205</v>
      </c>
      <c r="C130" s="41">
        <v>642</v>
      </c>
      <c r="D130" s="9" t="s">
        <v>38</v>
      </c>
      <c r="E130" s="324">
        <f>SUM(NV_Skutečnost13!E130)</f>
        <v>0</v>
      </c>
    </row>
    <row r="131" spans="1:5" ht="15.75" customHeight="1" hidden="1">
      <c r="A131" s="79">
        <v>123</v>
      </c>
      <c r="B131" s="63" t="s">
        <v>206</v>
      </c>
      <c r="C131" s="41">
        <v>643</v>
      </c>
      <c r="D131" s="9" t="s">
        <v>121</v>
      </c>
      <c r="E131" s="324">
        <f>SUM(NV_Skutečnost13!E131)</f>
        <v>0</v>
      </c>
    </row>
    <row r="132" spans="1:5" ht="15.75" customHeight="1" hidden="1">
      <c r="A132" s="79">
        <v>124</v>
      </c>
      <c r="B132" s="63" t="s">
        <v>207</v>
      </c>
      <c r="C132" s="41">
        <v>644</v>
      </c>
      <c r="D132" s="9" t="s">
        <v>39</v>
      </c>
      <c r="E132" s="324">
        <f>SUM(NV_Skutečnost13!E132)</f>
        <v>5758</v>
      </c>
    </row>
    <row r="133" spans="1:5" ht="15.75" customHeight="1" hidden="1">
      <c r="A133" s="79">
        <v>125</v>
      </c>
      <c r="B133" s="63" t="s">
        <v>208</v>
      </c>
      <c r="C133" s="41">
        <v>645</v>
      </c>
      <c r="D133" s="9" t="s">
        <v>68</v>
      </c>
      <c r="E133" s="324">
        <f>SUM(NV_Skutečnost13!E133)</f>
        <v>532</v>
      </c>
    </row>
    <row r="134" spans="1:5" ht="15.75" customHeight="1" hidden="1">
      <c r="A134" s="79">
        <v>126</v>
      </c>
      <c r="B134" s="63" t="s">
        <v>209</v>
      </c>
      <c r="C134" s="41">
        <v>648</v>
      </c>
      <c r="D134" s="9" t="s">
        <v>116</v>
      </c>
      <c r="E134" s="273">
        <f>SUM(E135,E138,E139,E145)</f>
        <v>4225163</v>
      </c>
    </row>
    <row r="135" spans="1:5" ht="15.75" customHeight="1" hidden="1">
      <c r="A135" s="79">
        <v>127</v>
      </c>
      <c r="B135" s="63"/>
      <c r="C135" s="54">
        <v>6481</v>
      </c>
      <c r="D135" s="66" t="s">
        <v>210</v>
      </c>
      <c r="E135" s="283">
        <f>SUM(E136,E137)</f>
        <v>0</v>
      </c>
    </row>
    <row r="136" spans="1:5" ht="15.75" customHeight="1" hidden="1">
      <c r="A136" s="79">
        <v>128</v>
      </c>
      <c r="B136" s="63"/>
      <c r="C136" s="54">
        <v>64811</v>
      </c>
      <c r="D136" s="66" t="s">
        <v>234</v>
      </c>
      <c r="E136" s="323">
        <f>SUM(NV_Skutečnost13!E136)</f>
        <v>0</v>
      </c>
    </row>
    <row r="137" spans="1:5" ht="15.75" customHeight="1" hidden="1">
      <c r="A137" s="79">
        <v>129</v>
      </c>
      <c r="B137" s="63"/>
      <c r="C137" s="54">
        <v>64812</v>
      </c>
      <c r="D137" s="66" t="s">
        <v>353</v>
      </c>
      <c r="E137" s="323">
        <f>SUM(NV_Skutečnost13!E137)</f>
        <v>0</v>
      </c>
    </row>
    <row r="138" spans="1:5" ht="15.75" customHeight="1" hidden="1">
      <c r="A138" s="79">
        <v>130</v>
      </c>
      <c r="B138" s="63"/>
      <c r="C138" s="54">
        <v>6482</v>
      </c>
      <c r="D138" s="68" t="s">
        <v>117</v>
      </c>
      <c r="E138" s="323">
        <f>SUM(NV_Skutečnost13!E138)</f>
        <v>0</v>
      </c>
    </row>
    <row r="139" spans="1:5" ht="15.75" customHeight="1" hidden="1">
      <c r="A139" s="79">
        <v>131</v>
      </c>
      <c r="B139" s="63"/>
      <c r="C139" s="54">
        <v>6483</v>
      </c>
      <c r="D139" s="68" t="s">
        <v>211</v>
      </c>
      <c r="E139" s="283">
        <f>SUM(E140:E144)</f>
        <v>3164619</v>
      </c>
    </row>
    <row r="140" spans="1:5" ht="15.75" customHeight="1" hidden="1">
      <c r="A140" s="79">
        <v>132</v>
      </c>
      <c r="B140" s="63"/>
      <c r="C140" s="54">
        <v>64831</v>
      </c>
      <c r="D140" s="67" t="s">
        <v>296</v>
      </c>
      <c r="E140" s="323">
        <f>SUM(NV_Skutečnost13!E140)</f>
        <v>7000</v>
      </c>
    </row>
    <row r="141" spans="1:5" ht="15.75" customHeight="1" hidden="1">
      <c r="A141" s="79">
        <v>133</v>
      </c>
      <c r="B141" s="63"/>
      <c r="C141" s="54">
        <v>64832</v>
      </c>
      <c r="D141" s="67" t="s">
        <v>310</v>
      </c>
      <c r="E141" s="323">
        <f>SUM(NV_Skutečnost13!E141)</f>
        <v>473000</v>
      </c>
    </row>
    <row r="142" spans="1:5" ht="15.75" customHeight="1" hidden="1">
      <c r="A142" s="79">
        <v>134</v>
      </c>
      <c r="B142" s="63"/>
      <c r="C142" s="54">
        <v>64833</v>
      </c>
      <c r="D142" s="67" t="s">
        <v>297</v>
      </c>
      <c r="E142" s="323">
        <f>SUM(NV_Skutečnost13!E142)</f>
        <v>599880</v>
      </c>
    </row>
    <row r="143" spans="1:5" ht="15.75" customHeight="1" hidden="1">
      <c r="A143" s="79">
        <v>135</v>
      </c>
      <c r="B143" s="63"/>
      <c r="C143" s="54">
        <v>64834</v>
      </c>
      <c r="D143" s="67" t="s">
        <v>298</v>
      </c>
      <c r="E143" s="323">
        <f>SUM(NV_Skutečnost13!E143)</f>
        <v>1644739</v>
      </c>
    </row>
    <row r="144" spans="1:5" ht="15.75" customHeight="1" hidden="1">
      <c r="A144" s="79">
        <v>136</v>
      </c>
      <c r="B144" s="63"/>
      <c r="C144" s="54">
        <v>64835</v>
      </c>
      <c r="D144" s="69" t="s">
        <v>212</v>
      </c>
      <c r="E144" s="323">
        <f>SUM(NV_Skutečnost13!E144)</f>
        <v>440000</v>
      </c>
    </row>
    <row r="145" spans="1:5" ht="15.75" customHeight="1" hidden="1">
      <c r="A145" s="79">
        <v>137</v>
      </c>
      <c r="B145" s="63"/>
      <c r="C145" s="54">
        <v>6484</v>
      </c>
      <c r="D145" s="70" t="s">
        <v>272</v>
      </c>
      <c r="E145" s="323">
        <f>SUM(NV_Skutečnost13!E145)</f>
        <v>1060544</v>
      </c>
    </row>
    <row r="146" spans="1:5" ht="15.75" customHeight="1" hidden="1">
      <c r="A146" s="79">
        <v>138</v>
      </c>
      <c r="B146" s="63" t="s">
        <v>311</v>
      </c>
      <c r="C146" s="41">
        <v>649</v>
      </c>
      <c r="D146" s="70" t="s">
        <v>69</v>
      </c>
      <c r="E146" s="273">
        <f>SUM(E147:E153)</f>
        <v>14718855</v>
      </c>
    </row>
    <row r="147" spans="1:5" ht="15.75" customHeight="1" hidden="1">
      <c r="A147" s="79">
        <v>139</v>
      </c>
      <c r="B147" s="63"/>
      <c r="C147" s="42">
        <v>6491</v>
      </c>
      <c r="D147" s="67" t="s">
        <v>213</v>
      </c>
      <c r="E147" s="285">
        <f>SUM(NV_Skutečnost13!E147)</f>
        <v>0</v>
      </c>
    </row>
    <row r="148" spans="1:5" ht="15.75" customHeight="1" hidden="1">
      <c r="A148" s="79">
        <v>140</v>
      </c>
      <c r="B148" s="63"/>
      <c r="C148" s="42">
        <v>6492</v>
      </c>
      <c r="D148" s="67" t="s">
        <v>70</v>
      </c>
      <c r="E148" s="285">
        <f>SUM(NV_Skutečnost13!E148)</f>
        <v>0</v>
      </c>
    </row>
    <row r="149" spans="1:5" ht="15.75" customHeight="1" hidden="1">
      <c r="A149" s="79">
        <v>141</v>
      </c>
      <c r="B149" s="63"/>
      <c r="C149" s="42">
        <v>6493</v>
      </c>
      <c r="D149" s="67" t="s">
        <v>71</v>
      </c>
      <c r="E149" s="285">
        <f>SUM(NV_Skutečnost13!E149)</f>
        <v>0</v>
      </c>
    </row>
    <row r="150" spans="1:5" ht="15.75" customHeight="1" hidden="1">
      <c r="A150" s="79">
        <v>142</v>
      </c>
      <c r="B150" s="63"/>
      <c r="C150" s="42">
        <v>6494</v>
      </c>
      <c r="D150" s="67" t="s">
        <v>72</v>
      </c>
      <c r="E150" s="285">
        <f>SUM(NV_Skutečnost13!E150)</f>
        <v>0</v>
      </c>
    </row>
    <row r="151" spans="1:5" ht="15.75" customHeight="1" hidden="1">
      <c r="A151" s="79">
        <v>143</v>
      </c>
      <c r="B151" s="63"/>
      <c r="C151" s="42">
        <v>6495</v>
      </c>
      <c r="D151" s="67" t="s">
        <v>279</v>
      </c>
      <c r="E151" s="285">
        <f>SUM(NV_Skutečnost13!E151)</f>
        <v>13780936</v>
      </c>
    </row>
    <row r="152" spans="1:5" ht="15.75" customHeight="1" hidden="1">
      <c r="A152" s="79">
        <v>144</v>
      </c>
      <c r="B152" s="63"/>
      <c r="C152" s="42">
        <v>6498</v>
      </c>
      <c r="D152" s="10" t="s">
        <v>337</v>
      </c>
      <c r="E152" s="285">
        <f>SUM(NV_Skutečnost13!E152)</f>
        <v>937919</v>
      </c>
    </row>
    <row r="153" spans="1:6" ht="15.75" customHeight="1" hidden="1">
      <c r="A153" s="79">
        <v>145</v>
      </c>
      <c r="B153" s="63"/>
      <c r="C153" s="113">
        <v>6499</v>
      </c>
      <c r="D153" s="67" t="s">
        <v>380</v>
      </c>
      <c r="E153" s="285">
        <f>SUM(NV_Skutečnost13!E153)</f>
        <v>0</v>
      </c>
      <c r="F153" s="111"/>
    </row>
    <row r="154" spans="1:5" ht="15.75" customHeight="1" hidden="1">
      <c r="A154" s="79">
        <v>146</v>
      </c>
      <c r="B154" s="63" t="s">
        <v>214</v>
      </c>
      <c r="C154" s="43">
        <v>65</v>
      </c>
      <c r="D154" s="11" t="s">
        <v>303</v>
      </c>
      <c r="E154" s="273">
        <f>SUM(E155:E161)</f>
        <v>349140</v>
      </c>
    </row>
    <row r="155" spans="1:5" ht="15.75" customHeight="1" hidden="1">
      <c r="A155" s="79">
        <v>147</v>
      </c>
      <c r="B155" s="63" t="s">
        <v>215</v>
      </c>
      <c r="C155" s="44">
        <v>651</v>
      </c>
      <c r="D155" s="13" t="s">
        <v>73</v>
      </c>
      <c r="E155" s="326">
        <f>SUM(NV_Skutečnost13!E155)</f>
        <v>744</v>
      </c>
    </row>
    <row r="156" spans="1:5" ht="15.75" customHeight="1" hidden="1">
      <c r="A156" s="79">
        <v>148</v>
      </c>
      <c r="B156" s="63" t="s">
        <v>216</v>
      </c>
      <c r="C156" s="41">
        <v>653</v>
      </c>
      <c r="D156" s="9" t="s">
        <v>125</v>
      </c>
      <c r="E156" s="326">
        <f>SUM(NV_Skutečnost13!E156)</f>
        <v>0</v>
      </c>
    </row>
    <row r="157" spans="1:5" ht="15.75" customHeight="1" hidden="1">
      <c r="A157" s="79">
        <v>149</v>
      </c>
      <c r="B157" s="63" t="s">
        <v>217</v>
      </c>
      <c r="C157" s="41">
        <v>654</v>
      </c>
      <c r="D157" s="9" t="s">
        <v>75</v>
      </c>
      <c r="E157" s="326">
        <f>SUM(NV_Skutečnost13!E157)</f>
        <v>62980</v>
      </c>
    </row>
    <row r="158" spans="1:5" ht="15.75" customHeight="1" hidden="1">
      <c r="A158" s="79">
        <v>150</v>
      </c>
      <c r="B158" s="63" t="s">
        <v>218</v>
      </c>
      <c r="C158" s="41">
        <v>655</v>
      </c>
      <c r="D158" s="9" t="s">
        <v>76</v>
      </c>
      <c r="E158" s="326">
        <f>SUM(NV_Skutečnost13!E158)</f>
        <v>0</v>
      </c>
    </row>
    <row r="159" spans="1:5" ht="15.75" customHeight="1" hidden="1">
      <c r="A159" s="79">
        <v>151</v>
      </c>
      <c r="B159" s="63" t="s">
        <v>219</v>
      </c>
      <c r="C159" s="41">
        <v>656</v>
      </c>
      <c r="D159" s="9" t="s">
        <v>220</v>
      </c>
      <c r="E159" s="326">
        <f>SUM(NV_Skutečnost13!E159)</f>
        <v>285416</v>
      </c>
    </row>
    <row r="160" spans="1:5" ht="15.75" customHeight="1" hidden="1">
      <c r="A160" s="79">
        <v>152</v>
      </c>
      <c r="B160" s="63" t="s">
        <v>221</v>
      </c>
      <c r="C160" s="41">
        <v>657</v>
      </c>
      <c r="D160" s="9" t="s">
        <v>74</v>
      </c>
      <c r="E160" s="326">
        <f>SUM(NV_Skutečnost13!E160)</f>
        <v>0</v>
      </c>
    </row>
    <row r="161" spans="1:5" ht="15.75" customHeight="1" hidden="1">
      <c r="A161" s="79">
        <v>153</v>
      </c>
      <c r="B161" s="63" t="s">
        <v>225</v>
      </c>
      <c r="C161" s="41">
        <v>659</v>
      </c>
      <c r="D161" s="9" t="s">
        <v>222</v>
      </c>
      <c r="E161" s="326">
        <f>SUM(NV_Skutečnost13!E161)</f>
        <v>0</v>
      </c>
    </row>
    <row r="162" spans="1:6" ht="15.75" customHeight="1" hidden="1">
      <c r="A162" s="79">
        <v>154</v>
      </c>
      <c r="B162" s="110" t="s">
        <v>383</v>
      </c>
      <c r="C162" s="114">
        <v>68</v>
      </c>
      <c r="D162" s="115" t="s">
        <v>381</v>
      </c>
      <c r="E162" s="274">
        <f>SUM(E163,E164)</f>
        <v>25000</v>
      </c>
      <c r="F162" s="111"/>
    </row>
    <row r="163" spans="1:6" ht="15.75" customHeight="1" hidden="1">
      <c r="A163" s="79">
        <v>155</v>
      </c>
      <c r="B163" s="110" t="s">
        <v>384</v>
      </c>
      <c r="C163" s="116">
        <v>681</v>
      </c>
      <c r="D163" s="70" t="s">
        <v>381</v>
      </c>
      <c r="E163" s="324">
        <f>SUM(NV_Skutečnost13!E163)</f>
        <v>25000</v>
      </c>
      <c r="F163" s="111"/>
    </row>
    <row r="164" spans="1:6" ht="15.75" customHeight="1" hidden="1">
      <c r="A164" s="79">
        <v>156</v>
      </c>
      <c r="B164" s="110" t="s">
        <v>385</v>
      </c>
      <c r="C164" s="116">
        <v>682</v>
      </c>
      <c r="D164" s="70" t="s">
        <v>382</v>
      </c>
      <c r="E164" s="324">
        <f>SUM(NV_Skutečnost13!E164)</f>
        <v>0</v>
      </c>
      <c r="F164" s="111"/>
    </row>
    <row r="165" spans="1:5" ht="15.75" customHeight="1" hidden="1">
      <c r="A165" s="79">
        <v>157</v>
      </c>
      <c r="B165" s="63" t="s">
        <v>223</v>
      </c>
      <c r="C165" s="43">
        <v>69</v>
      </c>
      <c r="D165" s="17" t="s">
        <v>224</v>
      </c>
      <c r="E165" s="273">
        <f>SUM(E167,E172,E176)</f>
        <v>91900808</v>
      </c>
    </row>
    <row r="166" spans="1:5" ht="15.75" customHeight="1" hidden="1">
      <c r="A166" s="79">
        <v>158</v>
      </c>
      <c r="B166" s="63" t="s">
        <v>341</v>
      </c>
      <c r="C166" s="41">
        <v>691</v>
      </c>
      <c r="D166" s="95" t="s">
        <v>226</v>
      </c>
      <c r="E166" s="274">
        <f>SUM(E167,E172)</f>
        <v>44340000</v>
      </c>
    </row>
    <row r="167" spans="1:5" ht="15.75" customHeight="1" hidden="1">
      <c r="A167" s="79">
        <v>159</v>
      </c>
      <c r="B167" s="63"/>
      <c r="C167" s="41">
        <v>6911</v>
      </c>
      <c r="D167" s="70" t="s">
        <v>227</v>
      </c>
      <c r="E167" s="274">
        <f>SUM(E168,E169,E171)</f>
        <v>43630000</v>
      </c>
    </row>
    <row r="168" spans="1:5" ht="15.75" customHeight="1" hidden="1">
      <c r="A168" s="79">
        <v>160</v>
      </c>
      <c r="B168" s="63"/>
      <c r="C168" s="42">
        <v>69111</v>
      </c>
      <c r="D168" s="71" t="s">
        <v>372</v>
      </c>
      <c r="E168" s="285">
        <f>SUM(NV_Skutečnost13!E168)</f>
        <v>40312000</v>
      </c>
    </row>
    <row r="169" spans="1:5" ht="15.75" customHeight="1" hidden="1">
      <c r="A169" s="79">
        <v>161</v>
      </c>
      <c r="B169" s="63"/>
      <c r="C169" s="42">
        <v>69112</v>
      </c>
      <c r="D169" s="71" t="s">
        <v>343</v>
      </c>
      <c r="E169" s="285">
        <f>SUM(NV_Skutečnost13!E169)</f>
        <v>3318000</v>
      </c>
    </row>
    <row r="170" spans="1:5" ht="15.75" customHeight="1" hidden="1">
      <c r="A170" s="79">
        <v>162</v>
      </c>
      <c r="B170" s="63"/>
      <c r="C170" s="42">
        <v>691121</v>
      </c>
      <c r="D170" s="71" t="s">
        <v>344</v>
      </c>
      <c r="E170" s="285">
        <f>SUM(NV_Skutečnost13!E170)</f>
        <v>867000</v>
      </c>
    </row>
    <row r="171" spans="1:5" ht="15.75" customHeight="1" hidden="1">
      <c r="A171" s="79">
        <v>163</v>
      </c>
      <c r="B171" s="63"/>
      <c r="C171" s="42">
        <v>69113</v>
      </c>
      <c r="D171" s="71" t="s">
        <v>342</v>
      </c>
      <c r="E171" s="285">
        <f>SUM(NV_Skutečnost13!E171)</f>
        <v>0</v>
      </c>
    </row>
    <row r="172" spans="1:5" ht="15.75" customHeight="1" hidden="1">
      <c r="A172" s="79">
        <v>164</v>
      </c>
      <c r="B172" s="63"/>
      <c r="C172" s="41">
        <v>6912</v>
      </c>
      <c r="D172" s="68" t="s">
        <v>123</v>
      </c>
      <c r="E172" s="274">
        <f>SUM(E173:E175)</f>
        <v>710000</v>
      </c>
    </row>
    <row r="173" spans="1:5" ht="15.75" customHeight="1" hidden="1">
      <c r="A173" s="79">
        <v>165</v>
      </c>
      <c r="B173" s="63"/>
      <c r="C173" s="42">
        <v>69121</v>
      </c>
      <c r="D173" s="71" t="s">
        <v>129</v>
      </c>
      <c r="E173" s="285">
        <f>SUM(NV_Skutečnost13!E173)</f>
        <v>710000</v>
      </c>
    </row>
    <row r="174" spans="1:5" ht="15.75" customHeight="1" hidden="1">
      <c r="A174" s="79">
        <v>166</v>
      </c>
      <c r="B174" s="63"/>
      <c r="C174" s="42">
        <v>69122</v>
      </c>
      <c r="D174" s="16" t="s">
        <v>336</v>
      </c>
      <c r="E174" s="285">
        <f>SUM(NV_Skutečnost13!E174)</f>
        <v>0</v>
      </c>
    </row>
    <row r="175" spans="1:5" ht="15.75" customHeight="1" hidden="1">
      <c r="A175" s="79">
        <v>167</v>
      </c>
      <c r="B175" s="63"/>
      <c r="C175" s="42">
        <v>69125</v>
      </c>
      <c r="D175" s="16" t="s">
        <v>128</v>
      </c>
      <c r="E175" s="285">
        <f>SUM(NV_Skutečnost13!E175)</f>
        <v>0</v>
      </c>
    </row>
    <row r="176" spans="1:5" ht="15.75" customHeight="1" hidden="1">
      <c r="A176" s="79">
        <v>168</v>
      </c>
      <c r="B176" s="63" t="s">
        <v>340</v>
      </c>
      <c r="C176" s="41">
        <v>6913</v>
      </c>
      <c r="D176" s="9" t="s">
        <v>126</v>
      </c>
      <c r="E176" s="274">
        <f>SUM(E177,E178,E180,E181,E183)</f>
        <v>47560808</v>
      </c>
    </row>
    <row r="177" spans="1:5" ht="15.75" customHeight="1" hidden="1">
      <c r="A177" s="79">
        <v>169</v>
      </c>
      <c r="B177" s="63"/>
      <c r="C177" s="42">
        <v>69131</v>
      </c>
      <c r="D177" s="16" t="s">
        <v>127</v>
      </c>
      <c r="E177" s="285">
        <f>SUM(NV_Skutečnost13!E177)</f>
        <v>19364065</v>
      </c>
    </row>
    <row r="178" spans="1:5" ht="15.75" customHeight="1" hidden="1">
      <c r="A178" s="79">
        <v>170</v>
      </c>
      <c r="B178" s="63"/>
      <c r="C178" s="42">
        <v>69132</v>
      </c>
      <c r="D178" s="16" t="s">
        <v>332</v>
      </c>
      <c r="E178" s="285">
        <f>SUM(NV_Skutečnost13!E178)</f>
        <v>5539341</v>
      </c>
    </row>
    <row r="179" spans="1:5" ht="15.75" customHeight="1" hidden="1">
      <c r="A179" s="79">
        <v>171</v>
      </c>
      <c r="B179" s="63"/>
      <c r="C179" s="42">
        <v>691321</v>
      </c>
      <c r="D179" s="16" t="s">
        <v>387</v>
      </c>
      <c r="E179" s="285">
        <f>SUM(NV_Skutečnost13!E179)</f>
        <v>2900000</v>
      </c>
    </row>
    <row r="180" spans="1:5" ht="15.75" customHeight="1" hidden="1">
      <c r="A180" s="79">
        <v>172</v>
      </c>
      <c r="B180" s="63"/>
      <c r="C180" s="42">
        <v>69133</v>
      </c>
      <c r="D180" s="16" t="s">
        <v>333</v>
      </c>
      <c r="E180" s="285">
        <f>SUM(NV_Skutečnost13!E180)</f>
        <v>6782000</v>
      </c>
    </row>
    <row r="181" spans="1:5" ht="15.75" customHeight="1" hidden="1">
      <c r="A181" s="79">
        <v>173</v>
      </c>
      <c r="B181" s="63"/>
      <c r="C181" s="42">
        <v>69134</v>
      </c>
      <c r="D181" s="71" t="s">
        <v>334</v>
      </c>
      <c r="E181" s="285">
        <f>SUM(NV_Skutečnost13!E181)</f>
        <v>3208961</v>
      </c>
    </row>
    <row r="182" spans="1:5" ht="15.75" customHeight="1" hidden="1">
      <c r="A182" s="79">
        <v>174</v>
      </c>
      <c r="B182" s="63"/>
      <c r="C182" s="42">
        <v>691341</v>
      </c>
      <c r="D182" s="16" t="s">
        <v>387</v>
      </c>
      <c r="E182" s="285">
        <f>SUM(NV_Skutečnost13!E182)</f>
        <v>0</v>
      </c>
    </row>
    <row r="183" spans="1:5" ht="15.75" customHeight="1" hidden="1" thickBot="1">
      <c r="A183" s="79">
        <v>175</v>
      </c>
      <c r="B183" s="63"/>
      <c r="C183" s="42">
        <v>69135</v>
      </c>
      <c r="D183" s="71" t="s">
        <v>335</v>
      </c>
      <c r="E183" s="285">
        <f>SUM(NV_Skutečnost13!E183)</f>
        <v>12666441</v>
      </c>
    </row>
    <row r="184" spans="1:5" ht="15.75" customHeight="1" hidden="1" thickBot="1">
      <c r="A184" s="80">
        <v>176</v>
      </c>
      <c r="B184" s="64" t="s">
        <v>228</v>
      </c>
      <c r="C184" s="58"/>
      <c r="D184" s="72" t="s">
        <v>231</v>
      </c>
      <c r="E184" s="286">
        <f>E103-E9</f>
        <v>970461</v>
      </c>
    </row>
    <row r="185" spans="1:5" ht="15.75" customHeight="1" hidden="1" thickBot="1">
      <c r="A185" s="80">
        <v>177</v>
      </c>
      <c r="B185" s="65"/>
      <c r="C185" s="59">
        <v>591</v>
      </c>
      <c r="D185" s="73" t="s">
        <v>46</v>
      </c>
      <c r="E185" s="327">
        <f>SUM(NV_Skutečnost13!E185)</f>
        <v>111720</v>
      </c>
    </row>
    <row r="186" spans="1:5" ht="15.75" customHeight="1" hidden="1" thickBot="1">
      <c r="A186" s="80">
        <v>178</v>
      </c>
      <c r="B186" s="64" t="s">
        <v>229</v>
      </c>
      <c r="C186" s="58"/>
      <c r="D186" s="72" t="s">
        <v>230</v>
      </c>
      <c r="E186" s="286">
        <f>SUM(E184-E185)</f>
        <v>858741</v>
      </c>
    </row>
    <row r="187" spans="1:5" ht="15.75" customHeight="1" hidden="1">
      <c r="A187" s="23"/>
      <c r="B187" s="56"/>
      <c r="C187" s="45"/>
      <c r="D187" s="74"/>
      <c r="E187" s="288"/>
    </row>
    <row r="188" spans="1:5" ht="15.75" customHeight="1" hidden="1">
      <c r="A188" s="23"/>
      <c r="B188" s="56"/>
      <c r="C188" s="45"/>
      <c r="D188" s="74"/>
      <c r="E188" s="288"/>
    </row>
    <row r="189" spans="1:5" ht="20.25" customHeight="1" hidden="1" thickBot="1">
      <c r="A189" s="23"/>
      <c r="B189" s="56"/>
      <c r="C189" s="45"/>
      <c r="D189" s="235"/>
      <c r="E189" s="288"/>
    </row>
    <row r="190" spans="1:5" ht="13.5" hidden="1" thickBot="1">
      <c r="A190" s="24"/>
      <c r="B190" s="55"/>
      <c r="C190" s="117"/>
      <c r="D190" s="122"/>
      <c r="E190" s="289" t="s">
        <v>77</v>
      </c>
    </row>
    <row r="191" spans="1:5" ht="13.5" hidden="1" thickBot="1">
      <c r="A191" s="24"/>
      <c r="B191" s="55"/>
      <c r="C191" s="117"/>
      <c r="D191" s="2"/>
      <c r="E191" s="290"/>
    </row>
    <row r="192" spans="1:5" ht="15.75" hidden="1">
      <c r="A192" s="60" t="s">
        <v>3</v>
      </c>
      <c r="B192" s="124"/>
      <c r="C192" s="125" t="s">
        <v>236</v>
      </c>
      <c r="D192" s="126" t="s">
        <v>390</v>
      </c>
      <c r="E192" s="291"/>
    </row>
    <row r="193" spans="1:7" ht="13.5" hidden="1" thickBot="1">
      <c r="A193" s="22"/>
      <c r="B193" s="128"/>
      <c r="C193" s="129" t="s">
        <v>135</v>
      </c>
      <c r="D193" s="130" t="s">
        <v>78</v>
      </c>
      <c r="E193" s="292" t="s">
        <v>1</v>
      </c>
      <c r="F193" s="52"/>
      <c r="G193" s="52"/>
    </row>
    <row r="194" spans="1:5" ht="12.75" customHeight="1" hidden="1">
      <c r="A194" s="79">
        <v>1</v>
      </c>
      <c r="B194" s="132"/>
      <c r="C194" s="133"/>
      <c r="D194" s="14" t="s">
        <v>79</v>
      </c>
      <c r="E194" s="248">
        <f>SUM(E104,E118,E123)</f>
        <v>16754188</v>
      </c>
    </row>
    <row r="195" spans="1:5" ht="12.75" hidden="1">
      <c r="A195" s="79">
        <v>2</v>
      </c>
      <c r="B195" s="135"/>
      <c r="C195" s="136"/>
      <c r="D195" s="137" t="s">
        <v>67</v>
      </c>
      <c r="E195" s="249">
        <f>SUM(E129:E133,E147:E153,E154,E162)</f>
        <v>15099285</v>
      </c>
    </row>
    <row r="196" spans="1:5" ht="12.75" hidden="1">
      <c r="A196" s="79">
        <v>3</v>
      </c>
      <c r="B196" s="135"/>
      <c r="C196" s="136"/>
      <c r="D196" s="137" t="s">
        <v>80</v>
      </c>
      <c r="E196" s="249">
        <f>SUM(E167)</f>
        <v>43630000</v>
      </c>
    </row>
    <row r="197" spans="1:5" ht="12.75" hidden="1">
      <c r="A197" s="79">
        <v>4</v>
      </c>
      <c r="B197" s="132"/>
      <c r="C197" s="133"/>
      <c r="D197" s="137" t="s">
        <v>81</v>
      </c>
      <c r="E197" s="249">
        <f>SUM(E172)</f>
        <v>710000</v>
      </c>
    </row>
    <row r="198" spans="1:5" ht="12.75" hidden="1">
      <c r="A198" s="79">
        <v>5</v>
      </c>
      <c r="B198" s="132"/>
      <c r="C198" s="133"/>
      <c r="D198" s="137" t="s">
        <v>362</v>
      </c>
      <c r="E198" s="249">
        <f>SUM(E140,E141,E142,E145,E177,E178,E180,E181)</f>
        <v>37034791</v>
      </c>
    </row>
    <row r="199" spans="1:5" ht="12.75" hidden="1">
      <c r="A199" s="79">
        <v>6</v>
      </c>
      <c r="B199" s="132"/>
      <c r="C199" s="133"/>
      <c r="D199" s="137" t="s">
        <v>363</v>
      </c>
      <c r="E199" s="249">
        <f>SUM(E135,E138,E143,E144,E183)</f>
        <v>14751180</v>
      </c>
    </row>
    <row r="200" spans="1:5" ht="15.75" hidden="1">
      <c r="A200" s="83">
        <v>7</v>
      </c>
      <c r="B200" s="139"/>
      <c r="C200" s="140"/>
      <c r="D200" s="141" t="s">
        <v>82</v>
      </c>
      <c r="E200" s="253">
        <f>SUM(E194:E199)</f>
        <v>127979444</v>
      </c>
    </row>
    <row r="201" spans="1:5" ht="18.75" customHeight="1" hidden="1">
      <c r="A201" s="79">
        <v>8</v>
      </c>
      <c r="B201" s="132"/>
      <c r="C201" s="133"/>
      <c r="D201" s="14" t="s">
        <v>24</v>
      </c>
      <c r="E201" s="254">
        <f>SUM(E43)</f>
        <v>64298449</v>
      </c>
    </row>
    <row r="202" spans="1:5" ht="12.75" hidden="1">
      <c r="A202" s="79">
        <v>9</v>
      </c>
      <c r="B202" s="135"/>
      <c r="C202" s="136"/>
      <c r="D202" s="137" t="s">
        <v>119</v>
      </c>
      <c r="E202" s="255">
        <f>SUM(E10,E24,E62,E66,E86,E99,E101)</f>
        <v>62710534</v>
      </c>
    </row>
    <row r="203" spans="1:5" ht="12.75" hidden="1">
      <c r="A203" s="79">
        <v>10</v>
      </c>
      <c r="B203" s="132"/>
      <c r="C203" s="133"/>
      <c r="D203" s="137" t="s">
        <v>118</v>
      </c>
      <c r="E203" s="255">
        <f>SUM(E12,E18,E19,E39)</f>
        <v>5032400</v>
      </c>
    </row>
    <row r="204" spans="1:5" ht="12.75" hidden="1">
      <c r="A204" s="79">
        <v>11</v>
      </c>
      <c r="B204" s="132"/>
      <c r="C204" s="133"/>
      <c r="D204" s="137" t="s">
        <v>354</v>
      </c>
      <c r="E204" s="255">
        <f>SUM(E34)</f>
        <v>704975</v>
      </c>
    </row>
    <row r="205" spans="1:5" ht="12.75" hidden="1">
      <c r="A205" s="79">
        <v>12</v>
      </c>
      <c r="B205" s="132"/>
      <c r="C205" s="133"/>
      <c r="D205" s="137" t="s">
        <v>355</v>
      </c>
      <c r="E205" s="255">
        <f>SUM(E25-E206)</f>
        <v>3055290</v>
      </c>
    </row>
    <row r="206" spans="1:5" ht="12.75" hidden="1">
      <c r="A206" s="79">
        <v>13</v>
      </c>
      <c r="B206" s="132"/>
      <c r="C206" s="133"/>
      <c r="D206" s="137" t="s">
        <v>356</v>
      </c>
      <c r="E206" s="267">
        <f>SUM(NV_Skutečnost13!E206)</f>
        <v>0</v>
      </c>
    </row>
    <row r="207" spans="1:5" ht="12.75" hidden="1">
      <c r="A207" s="79">
        <v>14</v>
      </c>
      <c r="B207" s="135"/>
      <c r="C207" s="136"/>
      <c r="D207" s="137" t="s">
        <v>357</v>
      </c>
      <c r="E207" s="249">
        <f>SUM(E13,E14,E15,E16,E17,E23,E28,E31,E32,E35,E36,E37,E38,E40,E41,E42,E62,E66,E86,E99,E101)</f>
        <v>53917869</v>
      </c>
    </row>
    <row r="208" spans="1:5" ht="15.75" hidden="1">
      <c r="A208" s="84">
        <v>15</v>
      </c>
      <c r="B208" s="139"/>
      <c r="C208" s="140"/>
      <c r="D208" s="145" t="s">
        <v>83</v>
      </c>
      <c r="E208" s="257">
        <f>SUM(E201,E202)</f>
        <v>127008983</v>
      </c>
    </row>
    <row r="209" spans="1:5" ht="15.75" customHeight="1" hidden="1">
      <c r="A209" s="92">
        <v>16</v>
      </c>
      <c r="B209" s="146"/>
      <c r="C209" s="147"/>
      <c r="D209" s="148" t="s">
        <v>231</v>
      </c>
      <c r="E209" s="258">
        <f>SUM(E200-E208)</f>
        <v>970461</v>
      </c>
    </row>
    <row r="210" spans="1:5" ht="15.75" customHeight="1" hidden="1" thickBot="1">
      <c r="A210" s="93">
        <v>17</v>
      </c>
      <c r="B210" s="149"/>
      <c r="C210" s="150"/>
      <c r="D210" s="151" t="s">
        <v>46</v>
      </c>
      <c r="E210" s="259">
        <f>SUM(E185)</f>
        <v>111720</v>
      </c>
    </row>
    <row r="211" spans="1:5" ht="17.25" customHeight="1" hidden="1" thickBot="1">
      <c r="A211" s="80">
        <v>18</v>
      </c>
      <c r="B211" s="152"/>
      <c r="C211" s="153"/>
      <c r="D211" s="15" t="s">
        <v>350</v>
      </c>
      <c r="E211" s="260">
        <f>E209-E210</f>
        <v>858741</v>
      </c>
    </row>
    <row r="212" spans="1:5" ht="18.75" customHeight="1" hidden="1">
      <c r="A212" s="79">
        <v>19</v>
      </c>
      <c r="B212" s="132"/>
      <c r="C212" s="41">
        <v>914</v>
      </c>
      <c r="D212" s="17" t="s">
        <v>267</v>
      </c>
      <c r="E212" s="293">
        <f>SUM(NV_Skutečnost13!E212)</f>
        <v>253342</v>
      </c>
    </row>
    <row r="213" spans="1:5" ht="12.75" hidden="1">
      <c r="A213" s="79">
        <v>20</v>
      </c>
      <c r="B213" s="135"/>
      <c r="C213" s="158">
        <v>9141</v>
      </c>
      <c r="D213" s="137" t="s">
        <v>233</v>
      </c>
      <c r="E213" s="293">
        <f>SUM(NV_Skutečnost13!E213)</f>
        <v>207528</v>
      </c>
    </row>
    <row r="214" spans="1:5" ht="12.75" hidden="1">
      <c r="A214" s="79">
        <v>21</v>
      </c>
      <c r="B214" s="135"/>
      <c r="C214" s="158">
        <v>9142</v>
      </c>
      <c r="D214" s="137" t="s">
        <v>232</v>
      </c>
      <c r="E214" s="293">
        <f>SUM(NV_Skutečnost13!E214)</f>
        <v>0</v>
      </c>
    </row>
    <row r="215" spans="1:5" ht="15.75" hidden="1">
      <c r="A215" s="79">
        <v>22</v>
      </c>
      <c r="B215" s="135"/>
      <c r="C215" s="159">
        <v>914</v>
      </c>
      <c r="D215" s="160" t="s">
        <v>263</v>
      </c>
      <c r="E215" s="293">
        <f>SUM(NV_Skutečnost13!E215)</f>
        <v>460870</v>
      </c>
    </row>
    <row r="216" spans="1:5" ht="15.75" hidden="1">
      <c r="A216" s="79">
        <v>23</v>
      </c>
      <c r="B216" s="135"/>
      <c r="C216" s="159"/>
      <c r="D216" s="161" t="s">
        <v>84</v>
      </c>
      <c r="E216" s="249">
        <f>SUM(E212,E213,E214)</f>
        <v>460870</v>
      </c>
    </row>
    <row r="217" spans="1:5" ht="12.75" hidden="1">
      <c r="A217" s="79">
        <v>24</v>
      </c>
      <c r="B217" s="341" t="s">
        <v>114</v>
      </c>
      <c r="C217" s="343"/>
      <c r="D217" s="137" t="s">
        <v>85</v>
      </c>
      <c r="E217" s="255">
        <f>SUM(E216-E215)</f>
        <v>0</v>
      </c>
    </row>
    <row r="218" spans="1:5" ht="12.75" hidden="1">
      <c r="A218" s="79">
        <v>25</v>
      </c>
      <c r="B218" s="344">
        <f>SUM(E218,E219)</f>
        <v>0</v>
      </c>
      <c r="C218" s="345"/>
      <c r="D218" s="137" t="s">
        <v>241</v>
      </c>
      <c r="E218" s="267">
        <f>SUM(NV_Skutečnost13!E218)</f>
        <v>0</v>
      </c>
    </row>
    <row r="219" spans="1:5" ht="12.75" hidden="1">
      <c r="A219" s="79">
        <v>26</v>
      </c>
      <c r="B219" s="135"/>
      <c r="C219" s="136"/>
      <c r="D219" s="137" t="s">
        <v>242</v>
      </c>
      <c r="E219" s="267">
        <f>SUM(NV_Skutečnost13!E219)</f>
        <v>0</v>
      </c>
    </row>
    <row r="220" spans="1:5" ht="12.75" hidden="1">
      <c r="A220" s="79">
        <v>27</v>
      </c>
      <c r="B220" s="135"/>
      <c r="C220" s="136"/>
      <c r="D220" s="137" t="s">
        <v>314</v>
      </c>
      <c r="E220" s="262">
        <f>E217/SUM(E212:E214)</f>
        <v>0</v>
      </c>
    </row>
    <row r="221" spans="1:5" ht="12.75" hidden="1">
      <c r="A221" s="79">
        <v>28</v>
      </c>
      <c r="B221" s="135"/>
      <c r="C221" s="136"/>
      <c r="D221" s="137" t="s">
        <v>312</v>
      </c>
      <c r="E221" s="263">
        <f>E215-E212</f>
        <v>207528</v>
      </c>
    </row>
    <row r="222" spans="1:5" ht="12.75" hidden="1">
      <c r="A222" s="83">
        <v>29</v>
      </c>
      <c r="B222" s="139"/>
      <c r="C222" s="140"/>
      <c r="D222" s="165" t="s">
        <v>313</v>
      </c>
      <c r="E222" s="264">
        <f>E215/E212</f>
        <v>1.8191614497398774</v>
      </c>
    </row>
    <row r="223" spans="1:5" ht="18.75" customHeight="1" hidden="1">
      <c r="A223" s="79">
        <v>30</v>
      </c>
      <c r="B223" s="166"/>
      <c r="C223" s="167">
        <v>915</v>
      </c>
      <c r="D223" s="168" t="s">
        <v>262</v>
      </c>
      <c r="E223" s="267">
        <f>SUM(NV_Skutečnost13!E223)</f>
        <v>2964673</v>
      </c>
    </row>
    <row r="224" spans="1:5" ht="12.75" hidden="1">
      <c r="A224" s="79">
        <v>31</v>
      </c>
      <c r="B224" s="135"/>
      <c r="C224" s="158">
        <v>9151</v>
      </c>
      <c r="D224" s="137" t="s">
        <v>347</v>
      </c>
      <c r="E224" s="267">
        <f>SUM(NV_Skutečnost13!E224)</f>
        <v>371816</v>
      </c>
    </row>
    <row r="225" spans="1:5" ht="12.75" hidden="1">
      <c r="A225" s="79">
        <v>32</v>
      </c>
      <c r="B225" s="135"/>
      <c r="C225" s="158">
        <v>9152</v>
      </c>
      <c r="D225" s="137" t="s">
        <v>265</v>
      </c>
      <c r="E225" s="267">
        <f>SUM(NV_Skutečnost13!E225)</f>
        <v>1437804</v>
      </c>
    </row>
    <row r="226" spans="1:5" ht="12.75" hidden="1">
      <c r="A226" s="79">
        <v>33</v>
      </c>
      <c r="B226" s="135"/>
      <c r="C226" s="158">
        <v>9153</v>
      </c>
      <c r="D226" s="137" t="s">
        <v>348</v>
      </c>
      <c r="E226" s="267">
        <f>SUM(NV_Skutečnost13!E226)</f>
        <v>2072678</v>
      </c>
    </row>
    <row r="227" spans="1:5" ht="15.75" hidden="1">
      <c r="A227" s="79">
        <v>34</v>
      </c>
      <c r="B227" s="135"/>
      <c r="C227" s="159">
        <v>915</v>
      </c>
      <c r="D227" s="169" t="s">
        <v>261</v>
      </c>
      <c r="E227" s="267">
        <f>SUM(NV_Skutečnost13!E227)</f>
        <v>3074559</v>
      </c>
    </row>
    <row r="228" spans="1:5" ht="15.75" hidden="1">
      <c r="A228" s="79">
        <v>35</v>
      </c>
      <c r="B228" s="170"/>
      <c r="C228" s="171"/>
      <c r="D228" s="161" t="s">
        <v>237</v>
      </c>
      <c r="E228" s="249">
        <f>SUM(E223,E224,E225,E226)</f>
        <v>6846971</v>
      </c>
    </row>
    <row r="229" spans="1:5" ht="12.75" customHeight="1" hidden="1">
      <c r="A229" s="79">
        <v>36</v>
      </c>
      <c r="B229" s="341" t="s">
        <v>114</v>
      </c>
      <c r="C229" s="343"/>
      <c r="D229" s="137" t="s">
        <v>316</v>
      </c>
      <c r="E229" s="249">
        <f>SUM(E228-E227)</f>
        <v>3772412</v>
      </c>
    </row>
    <row r="230" spans="1:5" ht="12.75" customHeight="1" hidden="1">
      <c r="A230" s="79">
        <v>37</v>
      </c>
      <c r="B230" s="344">
        <f>SUM(E230,E231)</f>
        <v>3772412</v>
      </c>
      <c r="C230" s="345"/>
      <c r="D230" s="137" t="s">
        <v>317</v>
      </c>
      <c r="E230" s="267">
        <f>SUM(NV_Skutečnost13!E230)</f>
        <v>3164619</v>
      </c>
    </row>
    <row r="231" spans="1:5" ht="12.75" customHeight="1" hidden="1">
      <c r="A231" s="79">
        <v>38</v>
      </c>
      <c r="B231" s="135"/>
      <c r="C231" s="136"/>
      <c r="D231" s="137" t="s">
        <v>318</v>
      </c>
      <c r="E231" s="267">
        <f>SUM(NV_Skutečnost13!E231)</f>
        <v>607793</v>
      </c>
    </row>
    <row r="232" spans="1:5" ht="12.75" customHeight="1" hidden="1">
      <c r="A232" s="79">
        <v>39</v>
      </c>
      <c r="B232" s="135"/>
      <c r="C232" s="136"/>
      <c r="D232" s="137" t="s">
        <v>319</v>
      </c>
      <c r="E232" s="262">
        <f>SUM(E229/E228)</f>
        <v>0.5509607094874507</v>
      </c>
    </row>
    <row r="233" spans="1:5" ht="12.75" customHeight="1" hidden="1">
      <c r="A233" s="79">
        <v>40</v>
      </c>
      <c r="B233" s="135"/>
      <c r="C233" s="136"/>
      <c r="D233" s="137" t="s">
        <v>320</v>
      </c>
      <c r="E233" s="262">
        <f>SUM(E227-E223)</f>
        <v>109886</v>
      </c>
    </row>
    <row r="234" spans="1:5" ht="12.75" customHeight="1" hidden="1">
      <c r="A234" s="83">
        <v>41</v>
      </c>
      <c r="B234" s="139"/>
      <c r="C234" s="140"/>
      <c r="D234" s="165" t="s">
        <v>321</v>
      </c>
      <c r="E234" s="262">
        <f>SUM(E227/E223)</f>
        <v>1.0370651333216176</v>
      </c>
    </row>
    <row r="235" spans="1:5" ht="18.75" customHeight="1" hidden="1">
      <c r="A235" s="79">
        <v>42</v>
      </c>
      <c r="B235" s="132"/>
      <c r="C235" s="41">
        <v>916</v>
      </c>
      <c r="D235" s="17" t="s">
        <v>260</v>
      </c>
      <c r="E235" s="267">
        <f>SUM(NV_Skutečnost13!E235)</f>
        <v>11728826</v>
      </c>
    </row>
    <row r="236" spans="1:5" ht="12.75" hidden="1">
      <c r="A236" s="79">
        <v>43</v>
      </c>
      <c r="B236" s="135"/>
      <c r="C236" s="158">
        <v>9161</v>
      </c>
      <c r="D236" s="137" t="s">
        <v>238</v>
      </c>
      <c r="E236" s="267">
        <f>SUM(NV_Skutečnost13!E236)</f>
        <v>393429</v>
      </c>
    </row>
    <row r="237" spans="1:5" ht="12.75" hidden="1">
      <c r="A237" s="79">
        <v>44</v>
      </c>
      <c r="B237" s="135"/>
      <c r="C237" s="158">
        <v>9162</v>
      </c>
      <c r="D237" s="137" t="s">
        <v>239</v>
      </c>
      <c r="E237" s="267">
        <f>SUM(NV_Skutečnost13!E237)</f>
        <v>110539</v>
      </c>
    </row>
    <row r="238" spans="1:5" ht="12.75" hidden="1">
      <c r="A238" s="79">
        <v>45</v>
      </c>
      <c r="B238" s="135"/>
      <c r="C238" s="158">
        <v>9163</v>
      </c>
      <c r="D238" s="137" t="s">
        <v>349</v>
      </c>
      <c r="E238" s="267">
        <f>SUM(NV_Skutečnost13!E238)</f>
        <v>744</v>
      </c>
    </row>
    <row r="239" spans="1:5" ht="12.75" hidden="1">
      <c r="A239" s="79">
        <v>46</v>
      </c>
      <c r="B239" s="135"/>
      <c r="C239" s="158">
        <v>9164</v>
      </c>
      <c r="D239" s="172" t="s">
        <v>345</v>
      </c>
      <c r="E239" s="267">
        <f>SUM(NV_Skutečnost13!E239)</f>
        <v>0</v>
      </c>
    </row>
    <row r="240" spans="1:5" ht="12.75" hidden="1">
      <c r="A240" s="79">
        <v>47</v>
      </c>
      <c r="B240" s="135"/>
      <c r="C240" s="158">
        <v>9165</v>
      </c>
      <c r="D240" s="137" t="s">
        <v>240</v>
      </c>
      <c r="E240" s="267">
        <f>SUM(NV_Skutečnost13!E240)</f>
        <v>0</v>
      </c>
    </row>
    <row r="241" spans="1:5" ht="12.75" hidden="1">
      <c r="A241" s="79">
        <v>48</v>
      </c>
      <c r="B241" s="135"/>
      <c r="C241" s="158">
        <v>9166</v>
      </c>
      <c r="D241" s="172" t="s">
        <v>346</v>
      </c>
      <c r="E241" s="267">
        <f>SUM(NV_Skutečnost13!E241)</f>
        <v>607793</v>
      </c>
    </row>
    <row r="242" spans="1:5" ht="12.75" hidden="1">
      <c r="A242" s="79">
        <v>49</v>
      </c>
      <c r="B242" s="135"/>
      <c r="C242" s="158">
        <v>9167</v>
      </c>
      <c r="D242" s="173" t="s">
        <v>358</v>
      </c>
      <c r="E242" s="249">
        <f>SUM(E243,E252)</f>
        <v>40920859</v>
      </c>
    </row>
    <row r="243" spans="1:5" ht="15" hidden="1">
      <c r="A243" s="79">
        <v>50</v>
      </c>
      <c r="B243" s="135"/>
      <c r="C243" s="158">
        <v>91671</v>
      </c>
      <c r="D243" s="174" t="s">
        <v>371</v>
      </c>
      <c r="E243" s="262">
        <f>SUM(E244,E248)</f>
        <v>7929016</v>
      </c>
    </row>
    <row r="244" spans="1:5" ht="12.75" hidden="1">
      <c r="A244" s="79">
        <v>51</v>
      </c>
      <c r="B244" s="135"/>
      <c r="C244" s="159">
        <v>916712</v>
      </c>
      <c r="D244" s="175" t="s">
        <v>373</v>
      </c>
      <c r="E244" s="266">
        <f>SUM(E245:E247)</f>
        <v>7929016</v>
      </c>
    </row>
    <row r="245" spans="1:5" ht="12.75" hidden="1">
      <c r="A245" s="79">
        <v>52</v>
      </c>
      <c r="B245" s="135"/>
      <c r="C245" s="158">
        <v>9167121</v>
      </c>
      <c r="D245" s="66" t="s">
        <v>377</v>
      </c>
      <c r="E245" s="267">
        <f>SUM(NV_Skutečnost13!E245)</f>
        <v>3676000</v>
      </c>
    </row>
    <row r="246" spans="1:5" ht="12.75" hidden="1">
      <c r="A246" s="79">
        <v>53</v>
      </c>
      <c r="B246" s="135"/>
      <c r="C246" s="158">
        <v>9167122</v>
      </c>
      <c r="D246" s="137" t="s">
        <v>375</v>
      </c>
      <c r="E246" s="267">
        <f>SUM(NV_Skutečnost13!E246)</f>
        <v>4253016</v>
      </c>
    </row>
    <row r="247" spans="1:5" ht="12.75" hidden="1">
      <c r="A247" s="79">
        <v>54</v>
      </c>
      <c r="B247" s="135"/>
      <c r="C247" s="158">
        <v>9167123</v>
      </c>
      <c r="D247" s="137" t="s">
        <v>376</v>
      </c>
      <c r="E247" s="267">
        <f>SUM(NV_Skutečnost13!E247)</f>
        <v>0</v>
      </c>
    </row>
    <row r="248" spans="1:5" ht="12.75" hidden="1">
      <c r="A248" s="79">
        <v>55</v>
      </c>
      <c r="B248" s="135"/>
      <c r="C248" s="159">
        <v>916713</v>
      </c>
      <c r="D248" s="175" t="s">
        <v>374</v>
      </c>
      <c r="E248" s="249">
        <f>SUM(E249:E251)</f>
        <v>0</v>
      </c>
    </row>
    <row r="249" spans="1:5" ht="12.75" hidden="1">
      <c r="A249" s="79">
        <v>56</v>
      </c>
      <c r="B249" s="135"/>
      <c r="C249" s="158">
        <v>9167131</v>
      </c>
      <c r="D249" s="137" t="s">
        <v>359</v>
      </c>
      <c r="E249" s="267">
        <f>SUM(NV_Skutečnost13!E249)</f>
        <v>0</v>
      </c>
    </row>
    <row r="250" spans="1:5" ht="12.75" hidden="1">
      <c r="A250" s="79">
        <v>57</v>
      </c>
      <c r="B250" s="135"/>
      <c r="C250" s="158">
        <v>9167132</v>
      </c>
      <c r="D250" s="137" t="s">
        <v>360</v>
      </c>
      <c r="E250" s="267">
        <f>SUM(NV_Skutečnost13!E250)</f>
        <v>0</v>
      </c>
    </row>
    <row r="251" spans="1:5" ht="12.75" hidden="1">
      <c r="A251" s="79">
        <v>58</v>
      </c>
      <c r="B251" s="135"/>
      <c r="C251" s="158">
        <v>9167135</v>
      </c>
      <c r="D251" s="137" t="s">
        <v>361</v>
      </c>
      <c r="E251" s="267">
        <f>SUM(NV_Skutečnost13!E251)</f>
        <v>0</v>
      </c>
    </row>
    <row r="252" spans="1:5" ht="12.75" hidden="1">
      <c r="A252" s="79">
        <v>59</v>
      </c>
      <c r="B252" s="135"/>
      <c r="C252" s="159">
        <v>91672</v>
      </c>
      <c r="D252" s="9" t="s">
        <v>247</v>
      </c>
      <c r="E252" s="249">
        <f>SUM(E253,E254,E256)</f>
        <v>32991843</v>
      </c>
    </row>
    <row r="253" spans="1:5" ht="12.75" hidden="1">
      <c r="A253" s="79">
        <v>60</v>
      </c>
      <c r="B253" s="135"/>
      <c r="C253" s="158">
        <v>916721</v>
      </c>
      <c r="D253" s="14" t="s">
        <v>248</v>
      </c>
      <c r="E253" s="267">
        <f>SUM(NV_Skutečnost13!E253)</f>
        <v>0</v>
      </c>
    </row>
    <row r="254" spans="1:5" ht="12.75" hidden="1">
      <c r="A254" s="79">
        <v>61</v>
      </c>
      <c r="B254" s="135"/>
      <c r="C254" s="158">
        <v>916722</v>
      </c>
      <c r="D254" s="14" t="s">
        <v>249</v>
      </c>
      <c r="E254" s="267">
        <f>SUM(NV_Skutečnost13!E254)</f>
        <v>0</v>
      </c>
    </row>
    <row r="255" spans="1:5" ht="12.75" hidden="1">
      <c r="A255" s="79">
        <v>62</v>
      </c>
      <c r="B255" s="135"/>
      <c r="C255" s="158">
        <v>9167221</v>
      </c>
      <c r="D255" s="14" t="s">
        <v>388</v>
      </c>
      <c r="E255" s="267">
        <f>SUM(NV_Skutečnost13!E255)</f>
        <v>0</v>
      </c>
    </row>
    <row r="256" spans="1:5" ht="12.75" hidden="1">
      <c r="A256" s="79">
        <v>63</v>
      </c>
      <c r="B256" s="135"/>
      <c r="C256" s="158">
        <v>916723</v>
      </c>
      <c r="D256" s="14" t="s">
        <v>250</v>
      </c>
      <c r="E256" s="267">
        <f>SUM(NV_Skutečnost13!E256)</f>
        <v>32991843</v>
      </c>
    </row>
    <row r="257" spans="1:5" ht="15.75" hidden="1">
      <c r="A257" s="79">
        <v>64</v>
      </c>
      <c r="B257" s="135"/>
      <c r="C257" s="159">
        <v>916</v>
      </c>
      <c r="D257" s="17" t="s">
        <v>259</v>
      </c>
      <c r="E257" s="267">
        <f>SUM(NV_Skutečnost13!E257)</f>
        <v>19016631</v>
      </c>
    </row>
    <row r="258" spans="1:5" ht="15.75" hidden="1">
      <c r="A258" s="79">
        <v>65</v>
      </c>
      <c r="B258" s="135"/>
      <c r="C258" s="136"/>
      <c r="D258" s="160" t="s">
        <v>235</v>
      </c>
      <c r="E258" s="255">
        <f>SUM(E235,E236,E237,E238,E239,E240,E241,E242)</f>
        <v>53762190</v>
      </c>
    </row>
    <row r="259" spans="1:5" ht="12.75" hidden="1">
      <c r="A259" s="79">
        <v>66</v>
      </c>
      <c r="B259" s="341" t="s">
        <v>114</v>
      </c>
      <c r="C259" s="343"/>
      <c r="D259" s="172" t="s">
        <v>322</v>
      </c>
      <c r="E259" s="255">
        <f>SUM(E258-E257)</f>
        <v>34745559</v>
      </c>
    </row>
    <row r="260" spans="1:5" ht="12.75" hidden="1">
      <c r="A260" s="79">
        <v>67</v>
      </c>
      <c r="B260" s="341">
        <f>SUM(E260:E263)</f>
        <v>34745559</v>
      </c>
      <c r="C260" s="342"/>
      <c r="D260" s="176" t="s">
        <v>243</v>
      </c>
      <c r="E260" s="267">
        <f>SUM(NV_Skutečnost13!E260)</f>
        <v>3008454</v>
      </c>
    </row>
    <row r="261" spans="1:5" ht="12.75" hidden="1">
      <c r="A261" s="79">
        <v>68</v>
      </c>
      <c r="B261" s="135"/>
      <c r="C261" s="136"/>
      <c r="D261" s="176" t="s">
        <v>244</v>
      </c>
      <c r="E261" s="267">
        <f>SUM(NV_Skutečnost13!E261)</f>
        <v>31506310</v>
      </c>
    </row>
    <row r="262" spans="1:5" ht="12.75" hidden="1">
      <c r="A262" s="79">
        <v>69</v>
      </c>
      <c r="B262" s="135"/>
      <c r="C262" s="136"/>
      <c r="D262" s="176" t="s">
        <v>245</v>
      </c>
      <c r="E262" s="267">
        <f>SUM(NV_Skutečnost13!E262)</f>
        <v>0</v>
      </c>
    </row>
    <row r="263" spans="1:5" ht="12.75" hidden="1">
      <c r="A263" s="79">
        <v>70</v>
      </c>
      <c r="B263" s="135"/>
      <c r="C263" s="136"/>
      <c r="D263" s="176" t="s">
        <v>269</v>
      </c>
      <c r="E263" s="267">
        <f>SUM(NV_Skutečnost13!E263)</f>
        <v>230795</v>
      </c>
    </row>
    <row r="264" spans="1:5" ht="12.75" hidden="1">
      <c r="A264" s="79">
        <v>71</v>
      </c>
      <c r="B264" s="135"/>
      <c r="C264" s="136"/>
      <c r="D264" s="176" t="s">
        <v>323</v>
      </c>
      <c r="E264" s="249">
        <f>SUM(E259/E258)</f>
        <v>0.6462824338071049</v>
      </c>
    </row>
    <row r="265" spans="1:5" ht="12.75" hidden="1">
      <c r="A265" s="79">
        <v>72</v>
      </c>
      <c r="B265" s="135"/>
      <c r="C265" s="136"/>
      <c r="D265" s="137" t="s">
        <v>324</v>
      </c>
      <c r="E265" s="249">
        <f>SUM(E257-E235)</f>
        <v>7287805</v>
      </c>
    </row>
    <row r="266" spans="1:5" ht="12.75" hidden="1">
      <c r="A266" s="79">
        <v>73</v>
      </c>
      <c r="B266" s="135"/>
      <c r="C266" s="136"/>
      <c r="D266" s="165" t="s">
        <v>315</v>
      </c>
      <c r="E266" s="249">
        <f>SUM(E257/E235)</f>
        <v>1.621358437749865</v>
      </c>
    </row>
    <row r="267" spans="1:5" ht="12.75" hidden="1">
      <c r="A267" s="79">
        <v>74</v>
      </c>
      <c r="B267" s="135"/>
      <c r="C267" s="159">
        <v>912</v>
      </c>
      <c r="D267" s="173" t="s">
        <v>257</v>
      </c>
      <c r="E267" s="267">
        <f>SUM(NV_Skutečnost13!E267)</f>
        <v>3535655</v>
      </c>
    </row>
    <row r="268" spans="1:5" ht="13.5" hidden="1" thickBot="1">
      <c r="A268" s="84">
        <v>75</v>
      </c>
      <c r="B268" s="177"/>
      <c r="C268" s="178">
        <v>912</v>
      </c>
      <c r="D268" s="179" t="s">
        <v>258</v>
      </c>
      <c r="E268" s="267">
        <f>SUM(NV_Skutečnost13!E268)</f>
        <v>3371729</v>
      </c>
    </row>
    <row r="269" spans="1:5" ht="13.5" hidden="1" thickTop="1">
      <c r="A269" s="85">
        <v>76</v>
      </c>
      <c r="B269" s="180"/>
      <c r="C269" s="181"/>
      <c r="D269" s="182" t="s">
        <v>270</v>
      </c>
      <c r="E269" s="269">
        <f>(E45/E270)/12*1000</f>
        <v>28335104.737269223</v>
      </c>
    </row>
    <row r="270" spans="1:8" ht="13.5" hidden="1" thickBot="1">
      <c r="A270" s="94">
        <v>77</v>
      </c>
      <c r="B270" s="128"/>
      <c r="C270" s="183"/>
      <c r="D270" s="130" t="s">
        <v>115</v>
      </c>
      <c r="E270" s="294">
        <f>SUM(NV_Skutečnost13!E270)</f>
        <v>131.44</v>
      </c>
      <c r="F270" s="51"/>
      <c r="G270" s="51"/>
      <c r="H270" s="51"/>
    </row>
    <row r="271" spans="1:8" ht="12.75" hidden="1">
      <c r="A271" s="30"/>
      <c r="B271" s="119"/>
      <c r="C271" s="117"/>
      <c r="D271" s="184"/>
      <c r="E271" s="295"/>
      <c r="F271" s="51"/>
      <c r="G271" s="51"/>
      <c r="H271" s="51"/>
    </row>
    <row r="272" spans="1:8" ht="13.5" thickBot="1">
      <c r="A272" s="30"/>
      <c r="B272" s="119"/>
      <c r="C272" s="117"/>
      <c r="D272" s="184"/>
      <c r="E272" s="295"/>
      <c r="F272" s="51"/>
      <c r="G272" s="51"/>
      <c r="H272" s="51"/>
    </row>
    <row r="273" spans="1:8" ht="13.5" thickBot="1">
      <c r="A273" s="30"/>
      <c r="B273" s="119"/>
      <c r="C273" s="117"/>
      <c r="D273" s="122"/>
      <c r="E273" s="289" t="s">
        <v>280</v>
      </c>
      <c r="F273" s="51"/>
      <c r="G273" s="51"/>
      <c r="H273" s="51"/>
    </row>
    <row r="274" spans="1:8" ht="13.5" thickBot="1">
      <c r="A274" s="30"/>
      <c r="B274" s="119"/>
      <c r="C274" s="117"/>
      <c r="D274" s="122"/>
      <c r="E274" s="296"/>
      <c r="F274" s="51"/>
      <c r="G274" s="51"/>
      <c r="H274" s="51"/>
    </row>
    <row r="275" spans="1:8" ht="12.75">
      <c r="A275" s="34"/>
      <c r="B275" s="185"/>
      <c r="C275" s="186"/>
      <c r="D275" s="187"/>
      <c r="E275" s="297"/>
      <c r="F275" s="51"/>
      <c r="G275" s="51"/>
      <c r="H275" s="51"/>
    </row>
    <row r="276" spans="1:8" ht="15.75">
      <c r="A276" s="29"/>
      <c r="B276" s="119"/>
      <c r="C276" s="117"/>
      <c r="D276" s="188" t="s">
        <v>105</v>
      </c>
      <c r="E276" s="328" t="s">
        <v>397</v>
      </c>
      <c r="F276" s="51"/>
      <c r="G276" s="51"/>
      <c r="H276" s="51"/>
    </row>
    <row r="277" spans="1:8" ht="13.5" thickBot="1">
      <c r="A277" s="33"/>
      <c r="B277" s="189"/>
      <c r="C277" s="190"/>
      <c r="D277" s="6"/>
      <c r="E277" s="299"/>
      <c r="F277" s="51"/>
      <c r="G277" s="51"/>
      <c r="H277" s="51"/>
    </row>
    <row r="278" spans="1:8" ht="12.75">
      <c r="A278" s="34"/>
      <c r="B278" s="185"/>
      <c r="C278" s="186"/>
      <c r="D278" s="187"/>
      <c r="E278" s="300"/>
      <c r="F278" s="51"/>
      <c r="G278" s="51"/>
      <c r="H278" s="51"/>
    </row>
    <row r="279" spans="1:8" ht="12.75">
      <c r="A279" s="26">
        <v>1</v>
      </c>
      <c r="B279" s="132"/>
      <c r="C279" s="191"/>
      <c r="D279" s="14" t="s">
        <v>106</v>
      </c>
      <c r="E279" s="301">
        <f>SUM(E280,E281)</f>
        <v>52923253</v>
      </c>
      <c r="F279" s="51"/>
      <c r="G279" s="51"/>
      <c r="H279" s="51"/>
    </row>
    <row r="280" spans="1:8" ht="12.75">
      <c r="A280" s="25">
        <v>2</v>
      </c>
      <c r="B280" s="135"/>
      <c r="C280" s="192"/>
      <c r="D280" s="137" t="s">
        <v>251</v>
      </c>
      <c r="E280" s="256">
        <v>117497</v>
      </c>
      <c r="F280" s="51"/>
      <c r="G280" s="51"/>
      <c r="H280" s="51"/>
    </row>
    <row r="281" spans="1:8" ht="12.75">
      <c r="A281" s="25">
        <v>3</v>
      </c>
      <c r="B281" s="135"/>
      <c r="C281" s="192"/>
      <c r="D281" s="137" t="s">
        <v>252</v>
      </c>
      <c r="E281" s="256">
        <v>52805756</v>
      </c>
      <c r="F281" s="51"/>
      <c r="G281" s="51"/>
      <c r="H281" s="51"/>
    </row>
    <row r="282" spans="1:8" ht="12.75">
      <c r="A282" s="25">
        <v>4</v>
      </c>
      <c r="B282" s="135"/>
      <c r="C282" s="192"/>
      <c r="D282" s="137" t="s">
        <v>264</v>
      </c>
      <c r="E282" s="256">
        <v>2745007</v>
      </c>
      <c r="F282" s="51"/>
      <c r="G282" s="51"/>
      <c r="H282" s="51"/>
    </row>
    <row r="283" spans="1:8" ht="12.75">
      <c r="A283" s="25">
        <v>5</v>
      </c>
      <c r="B283" s="135"/>
      <c r="C283" s="192"/>
      <c r="D283" s="137"/>
      <c r="E283" s="249"/>
      <c r="F283" s="51"/>
      <c r="G283" s="51"/>
      <c r="H283" s="51"/>
    </row>
    <row r="284" spans="1:8" ht="12.75">
      <c r="A284" s="25">
        <v>6</v>
      </c>
      <c r="B284" s="135"/>
      <c r="C284" s="192"/>
      <c r="D284" s="137" t="s">
        <v>253</v>
      </c>
      <c r="E284" s="256">
        <v>11423590</v>
      </c>
      <c r="F284" s="51"/>
      <c r="G284" s="51"/>
      <c r="H284" s="51"/>
    </row>
    <row r="285" spans="1:8" ht="12.75">
      <c r="A285" s="25">
        <v>7</v>
      </c>
      <c r="B285" s="135"/>
      <c r="C285" s="192"/>
      <c r="D285" s="137" t="s">
        <v>254</v>
      </c>
      <c r="E285" s="256">
        <v>38323354</v>
      </c>
      <c r="F285" s="51"/>
      <c r="G285" s="51"/>
      <c r="H285" s="51"/>
    </row>
    <row r="286" spans="1:8" ht="12.75">
      <c r="A286" s="25">
        <v>8</v>
      </c>
      <c r="B286" s="135"/>
      <c r="C286" s="192"/>
      <c r="D286" s="137"/>
      <c r="E286" s="302"/>
      <c r="F286" s="51"/>
      <c r="G286" s="51"/>
      <c r="H286" s="51"/>
    </row>
    <row r="287" spans="1:8" ht="12.75">
      <c r="A287" s="25">
        <v>9</v>
      </c>
      <c r="B287" s="132"/>
      <c r="C287" s="191"/>
      <c r="D287" s="175" t="s">
        <v>107</v>
      </c>
      <c r="E287" s="303">
        <f>E279-E282+E284-E285-E215-E257-E227</f>
        <v>726422</v>
      </c>
      <c r="F287" s="51"/>
      <c r="G287" s="51"/>
      <c r="H287" s="51"/>
    </row>
    <row r="288" spans="1:8" ht="12.75">
      <c r="A288" s="25">
        <v>10</v>
      </c>
      <c r="B288" s="132"/>
      <c r="C288" s="191"/>
      <c r="D288" s="137"/>
      <c r="E288" s="302"/>
      <c r="F288" s="51"/>
      <c r="G288" s="51"/>
      <c r="H288" s="51"/>
    </row>
    <row r="289" spans="1:8" ht="12.75">
      <c r="A289" s="25">
        <v>11</v>
      </c>
      <c r="B289" s="135"/>
      <c r="C289" s="192"/>
      <c r="D289" s="175" t="s">
        <v>108</v>
      </c>
      <c r="E289" s="262">
        <f>E287/(E208/12)</f>
        <v>0.06863344461233896</v>
      </c>
      <c r="F289" s="51"/>
      <c r="G289" s="51"/>
      <c r="H289" s="51"/>
    </row>
    <row r="290" spans="1:8" ht="12.75">
      <c r="A290" s="26">
        <v>12</v>
      </c>
      <c r="B290" s="193"/>
      <c r="C290" s="191"/>
      <c r="D290" s="14"/>
      <c r="E290" s="266"/>
      <c r="F290" s="51"/>
      <c r="G290" s="51"/>
      <c r="H290" s="51"/>
    </row>
    <row r="291" spans="1:8" ht="12.75">
      <c r="A291" s="25">
        <v>13</v>
      </c>
      <c r="B291" s="194"/>
      <c r="C291" s="192"/>
      <c r="D291" s="137" t="s">
        <v>255</v>
      </c>
      <c r="E291" s="256">
        <v>2252492</v>
      </c>
      <c r="F291" s="51"/>
      <c r="G291" s="51"/>
      <c r="H291" s="51"/>
    </row>
    <row r="292" spans="1:8" ht="12.75">
      <c r="A292" s="25">
        <v>14</v>
      </c>
      <c r="B292" s="194"/>
      <c r="C292" s="192"/>
      <c r="D292" s="137" t="s">
        <v>256</v>
      </c>
      <c r="E292" s="256">
        <v>2472647</v>
      </c>
      <c r="F292" s="51"/>
      <c r="G292" s="51"/>
      <c r="H292" s="51"/>
    </row>
    <row r="293" spans="1:8" ht="13.5" thickBot="1">
      <c r="A293" s="35">
        <v>15</v>
      </c>
      <c r="B293" s="195"/>
      <c r="C293" s="196"/>
      <c r="D293" s="197" t="s">
        <v>109</v>
      </c>
      <c r="E293" s="304">
        <f>E292-E291</f>
        <v>220155</v>
      </c>
      <c r="F293" s="51"/>
      <c r="G293" s="51"/>
      <c r="H293" s="51"/>
    </row>
    <row r="294" spans="1:8" ht="12.75">
      <c r="A294" s="30"/>
      <c r="B294" s="119"/>
      <c r="C294" s="117"/>
      <c r="D294" s="184"/>
      <c r="E294" s="295"/>
      <c r="F294" s="51"/>
      <c r="G294" s="51"/>
      <c r="H294" s="51"/>
    </row>
    <row r="295" spans="1:8" ht="13.5" hidden="1" thickBot="1">
      <c r="A295" s="30"/>
      <c r="B295" s="119"/>
      <c r="C295" s="117"/>
      <c r="D295" s="184"/>
      <c r="E295" s="295"/>
      <c r="F295" s="51"/>
      <c r="G295" s="51"/>
      <c r="H295" s="51"/>
    </row>
    <row r="296" spans="1:6" ht="13.5" hidden="1" thickBot="1">
      <c r="A296" s="30"/>
      <c r="B296" s="119"/>
      <c r="C296" s="117"/>
      <c r="D296" s="184"/>
      <c r="E296" s="290"/>
      <c r="F296" s="82" t="s">
        <v>351</v>
      </c>
    </row>
    <row r="297" spans="1:6" ht="13.5" hidden="1" thickBot="1">
      <c r="A297" s="31"/>
      <c r="B297" s="189"/>
      <c r="C297" s="190"/>
      <c r="D297" s="198"/>
      <c r="E297" s="305"/>
      <c r="F297" s="81"/>
    </row>
    <row r="298" spans="1:6" ht="12.75" hidden="1">
      <c r="A298" s="34"/>
      <c r="B298" s="185"/>
      <c r="C298" s="186"/>
      <c r="D298" s="187"/>
      <c r="E298" s="306"/>
      <c r="F298" s="98"/>
    </row>
    <row r="299" spans="1:6" ht="15.75" hidden="1">
      <c r="A299" s="29"/>
      <c r="B299" s="119"/>
      <c r="C299" s="117"/>
      <c r="D299" s="188" t="s">
        <v>86</v>
      </c>
      <c r="E299" s="307" t="s">
        <v>87</v>
      </c>
      <c r="F299" s="99" t="s">
        <v>1</v>
      </c>
    </row>
    <row r="300" spans="1:6" ht="14.25" hidden="1">
      <c r="A300" s="32"/>
      <c r="B300" s="199"/>
      <c r="C300" s="200"/>
      <c r="D300" s="201"/>
      <c r="E300" s="308"/>
      <c r="F300" s="100"/>
    </row>
    <row r="301" spans="1:6" ht="14.25" hidden="1">
      <c r="A301" s="28"/>
      <c r="B301" s="119"/>
      <c r="C301" s="117"/>
      <c r="D301" s="202"/>
      <c r="E301" s="309"/>
      <c r="F301" s="101"/>
    </row>
    <row r="302" spans="1:6" ht="12" customHeight="1" hidden="1">
      <c r="A302" s="26">
        <v>1</v>
      </c>
      <c r="B302" s="193"/>
      <c r="C302" s="191"/>
      <c r="D302" s="14" t="s">
        <v>88</v>
      </c>
      <c r="E302" s="310">
        <f>SUM(F302/E200)</f>
        <v>0.6358426670458109</v>
      </c>
      <c r="F302" s="96">
        <f>SUM(E196,E197,E198)</f>
        <v>81374791</v>
      </c>
    </row>
    <row r="303" spans="1:6" ht="12.75" customHeight="1" hidden="1">
      <c r="A303" s="26">
        <v>2</v>
      </c>
      <c r="B303" s="194"/>
      <c r="C303" s="192"/>
      <c r="D303" s="137" t="s">
        <v>89</v>
      </c>
      <c r="E303" s="311">
        <f>SUM(F303/E200)</f>
        <v>0.3641573329541891</v>
      </c>
      <c r="F303" s="97">
        <f>SUM(E194,E195,E199)</f>
        <v>46604653</v>
      </c>
    </row>
    <row r="304" spans="1:6" ht="12.75" hidden="1">
      <c r="A304" s="26">
        <v>3</v>
      </c>
      <c r="B304" s="194"/>
      <c r="C304" s="192"/>
      <c r="D304" s="137"/>
      <c r="E304" s="311"/>
      <c r="F304" s="97"/>
    </row>
    <row r="305" spans="1:6" ht="12.75" customHeight="1" hidden="1">
      <c r="A305" s="26">
        <v>4</v>
      </c>
      <c r="B305" s="194"/>
      <c r="C305" s="192"/>
      <c r="D305" s="137" t="s">
        <v>367</v>
      </c>
      <c r="E305" s="311">
        <f>SUM(F305/F302)</f>
        <v>0.5550065744562097</v>
      </c>
      <c r="F305" s="97">
        <f>SUM(E141,E145,E167)</f>
        <v>45163544</v>
      </c>
    </row>
    <row r="306" spans="1:6" ht="12.75" hidden="1">
      <c r="A306" s="26">
        <v>5</v>
      </c>
      <c r="B306" s="194"/>
      <c r="C306" s="192"/>
      <c r="D306" s="137" t="s">
        <v>368</v>
      </c>
      <c r="E306" s="311">
        <f>SUM(F306/F302)</f>
        <v>0.008811082537834107</v>
      </c>
      <c r="F306" s="97">
        <f>SUM(E140,E172)</f>
        <v>717000</v>
      </c>
    </row>
    <row r="307" spans="1:6" ht="12.75" hidden="1">
      <c r="A307" s="26">
        <v>6</v>
      </c>
      <c r="B307" s="194"/>
      <c r="C307" s="192"/>
      <c r="D307" s="137" t="s">
        <v>369</v>
      </c>
      <c r="E307" s="311">
        <f>SUM(F307/F302)</f>
        <v>0.4361823430059562</v>
      </c>
      <c r="F307" s="97">
        <f>SUM(E142,E177,E178,E180,E181)</f>
        <v>35494247</v>
      </c>
    </row>
    <row r="308" spans="1:6" ht="12.75" hidden="1">
      <c r="A308" s="26">
        <v>7</v>
      </c>
      <c r="B308" s="194"/>
      <c r="C308" s="192"/>
      <c r="D308" s="137"/>
      <c r="E308" s="311"/>
      <c r="F308" s="97"/>
    </row>
    <row r="309" spans="1:6" ht="12.75" hidden="1">
      <c r="A309" s="26">
        <v>8</v>
      </c>
      <c r="B309" s="194"/>
      <c r="C309" s="192"/>
      <c r="D309" s="137" t="s">
        <v>366</v>
      </c>
      <c r="E309" s="311">
        <f>SUM(F309/E200)</f>
        <v>0.7511047711693449</v>
      </c>
      <c r="F309" s="97">
        <f>SUM(E196:E199)</f>
        <v>96125971</v>
      </c>
    </row>
    <row r="310" spans="1:6" ht="12.75" hidden="1">
      <c r="A310" s="26">
        <v>9</v>
      </c>
      <c r="B310" s="194"/>
      <c r="C310" s="192"/>
      <c r="D310" s="137" t="s">
        <v>370</v>
      </c>
      <c r="E310" s="311">
        <f>SUM(F310/E200)</f>
        <v>0.248895228830655</v>
      </c>
      <c r="F310" s="97">
        <f>SUM(E194,E195)</f>
        <v>31853473</v>
      </c>
    </row>
    <row r="311" spans="1:6" ht="12.75" hidden="1">
      <c r="A311" s="26">
        <v>10</v>
      </c>
      <c r="B311" s="194"/>
      <c r="C311" s="192"/>
      <c r="D311" s="137"/>
      <c r="E311" s="311"/>
      <c r="F311" s="97"/>
    </row>
    <row r="312" spans="1:6" ht="12.75" hidden="1">
      <c r="A312" s="26">
        <v>11</v>
      </c>
      <c r="B312" s="194"/>
      <c r="C312" s="192"/>
      <c r="D312" s="137" t="s">
        <v>90</v>
      </c>
      <c r="E312" s="311">
        <f>SUM(F312/E200)</f>
        <v>0.13091311757847612</v>
      </c>
      <c r="F312" s="97">
        <f>E194</f>
        <v>16754188</v>
      </c>
    </row>
    <row r="313" spans="1:6" ht="12.75" hidden="1">
      <c r="A313" s="26">
        <v>12</v>
      </c>
      <c r="B313" s="194"/>
      <c r="C313" s="192"/>
      <c r="D313" s="137" t="s">
        <v>130</v>
      </c>
      <c r="E313" s="311">
        <f>SUM(F313/E200)</f>
        <v>0.1179821112521789</v>
      </c>
      <c r="F313" s="97">
        <f>E195</f>
        <v>15099285</v>
      </c>
    </row>
    <row r="314" spans="1:6" ht="12.75" hidden="1">
      <c r="A314" s="26">
        <v>13</v>
      </c>
      <c r="B314" s="194"/>
      <c r="C314" s="192"/>
      <c r="D314" s="137" t="s">
        <v>364</v>
      </c>
      <c r="E314" s="311">
        <f>SUM(F314/E200)</f>
        <v>0.6358426670458109</v>
      </c>
      <c r="F314" s="97">
        <f>SUM(E196,E197,E198)</f>
        <v>81374791</v>
      </c>
    </row>
    <row r="315" spans="1:6" ht="12.75" hidden="1">
      <c r="A315" s="26">
        <v>14</v>
      </c>
      <c r="B315" s="194"/>
      <c r="C315" s="192"/>
      <c r="D315" s="203" t="s">
        <v>365</v>
      </c>
      <c r="E315" s="311">
        <f>SUM(F315/E200)</f>
        <v>0.11526210412353409</v>
      </c>
      <c r="F315" s="97">
        <f>SUM(E199)</f>
        <v>14751180</v>
      </c>
    </row>
    <row r="316" spans="1:6" ht="12.75" hidden="1">
      <c r="A316" s="27"/>
      <c r="B316" s="199"/>
      <c r="C316" s="200"/>
      <c r="D316" s="165"/>
      <c r="E316" s="312"/>
      <c r="F316" s="100"/>
    </row>
    <row r="317" spans="1:6" ht="12.75" hidden="1">
      <c r="A317" s="29"/>
      <c r="B317" s="119"/>
      <c r="C317" s="117"/>
      <c r="D317" s="204"/>
      <c r="E317" s="309"/>
      <c r="F317" s="101"/>
    </row>
    <row r="318" spans="1:6" ht="15.75" hidden="1">
      <c r="A318" s="32"/>
      <c r="B318" s="199"/>
      <c r="C318" s="200"/>
      <c r="D318" s="141" t="s">
        <v>91</v>
      </c>
      <c r="E318" s="308"/>
      <c r="F318" s="100"/>
    </row>
    <row r="319" spans="1:6" ht="15.75" hidden="1">
      <c r="A319" s="28"/>
      <c r="B319" s="119"/>
      <c r="C319" s="117"/>
      <c r="D319" s="188"/>
      <c r="E319" s="313"/>
      <c r="F319" s="101"/>
    </row>
    <row r="320" spans="1:6" ht="12.75" hidden="1">
      <c r="A320" s="26">
        <v>15</v>
      </c>
      <c r="B320" s="193"/>
      <c r="C320" s="191"/>
      <c r="D320" s="14" t="s">
        <v>83</v>
      </c>
      <c r="E320" s="310">
        <v>1</v>
      </c>
      <c r="F320" s="96">
        <f>E208</f>
        <v>127008983</v>
      </c>
    </row>
    <row r="321" spans="1:6" ht="12.75" hidden="1">
      <c r="A321" s="26">
        <v>16</v>
      </c>
      <c r="B321" s="194"/>
      <c r="C321" s="192"/>
      <c r="D321" s="14" t="s">
        <v>92</v>
      </c>
      <c r="E321" s="309"/>
      <c r="F321" s="97">
        <f>F320/12</f>
        <v>10584081.916666666</v>
      </c>
    </row>
    <row r="322" spans="1:6" ht="12.75" hidden="1">
      <c r="A322" s="26">
        <v>17</v>
      </c>
      <c r="B322" s="194"/>
      <c r="C322" s="192"/>
      <c r="D322" s="137"/>
      <c r="E322" s="311"/>
      <c r="F322" s="97"/>
    </row>
    <row r="323" spans="1:6" ht="12.75" hidden="1">
      <c r="A323" s="26">
        <v>18</v>
      </c>
      <c r="B323" s="194"/>
      <c r="C323" s="192"/>
      <c r="D323" s="137" t="s">
        <v>93</v>
      </c>
      <c r="E323" s="311">
        <f>E201/F320</f>
        <v>0.5062511916972046</v>
      </c>
      <c r="F323" s="97">
        <f>E201</f>
        <v>64298449</v>
      </c>
    </row>
    <row r="324" spans="1:6" ht="12.75" hidden="1">
      <c r="A324" s="26">
        <v>19</v>
      </c>
      <c r="B324" s="194"/>
      <c r="C324" s="192"/>
      <c r="D324" s="137" t="s">
        <v>331</v>
      </c>
      <c r="E324" s="311">
        <f>E202/F320</f>
        <v>0.4937488083027954</v>
      </c>
      <c r="F324" s="97">
        <f>E202</f>
        <v>62710534</v>
      </c>
    </row>
    <row r="325" spans="1:6" ht="12.75" hidden="1">
      <c r="A325" s="26">
        <v>20</v>
      </c>
      <c r="B325" s="194"/>
      <c r="C325" s="192"/>
      <c r="D325" s="137"/>
      <c r="E325" s="311"/>
      <c r="F325" s="97"/>
    </row>
    <row r="326" spans="1:6" ht="12.75" hidden="1">
      <c r="A326" s="26">
        <v>21</v>
      </c>
      <c r="B326" s="194"/>
      <c r="C326" s="192"/>
      <c r="D326" s="137" t="s">
        <v>94</v>
      </c>
      <c r="E326" s="311"/>
      <c r="F326" s="97">
        <f>E201/E270</f>
        <v>489184.7915398661</v>
      </c>
    </row>
    <row r="327" spans="1:6" ht="12.75" hidden="1">
      <c r="A327" s="26">
        <v>22</v>
      </c>
      <c r="B327" s="194"/>
      <c r="C327" s="192"/>
      <c r="D327" s="137" t="s">
        <v>95</v>
      </c>
      <c r="E327" s="311"/>
      <c r="F327" s="97">
        <f>E202/E270</f>
        <v>477103.8800973828</v>
      </c>
    </row>
    <row r="328" spans="1:6" ht="12.75" hidden="1">
      <c r="A328" s="26">
        <v>23</v>
      </c>
      <c r="B328" s="194"/>
      <c r="C328" s="192"/>
      <c r="D328" s="137"/>
      <c r="E328" s="314"/>
      <c r="F328" s="97"/>
    </row>
    <row r="329" spans="1:6" ht="12.75" hidden="1">
      <c r="A329" s="26">
        <v>24</v>
      </c>
      <c r="B329" s="194"/>
      <c r="C329" s="192"/>
      <c r="D329" s="137" t="s">
        <v>96</v>
      </c>
      <c r="E329" s="311"/>
      <c r="F329" s="97">
        <f>F320/E270</f>
        <v>966288.671637249</v>
      </c>
    </row>
    <row r="330" spans="1:6" ht="12.75" hidden="1">
      <c r="A330" s="26">
        <v>25</v>
      </c>
      <c r="B330" s="194"/>
      <c r="C330" s="192"/>
      <c r="D330" s="137"/>
      <c r="E330" s="309"/>
      <c r="F330" s="97"/>
    </row>
    <row r="331" spans="1:6" ht="12.75" hidden="1">
      <c r="A331" s="26">
        <v>26</v>
      </c>
      <c r="B331" s="194"/>
      <c r="C331" s="192"/>
      <c r="D331" s="137" t="s">
        <v>97</v>
      </c>
      <c r="E331" s="311">
        <f>E203/F320</f>
        <v>0.0396223942679708</v>
      </c>
      <c r="F331" s="97">
        <f>E203</f>
        <v>5032400</v>
      </c>
    </row>
    <row r="332" spans="1:6" ht="12.75" hidden="1">
      <c r="A332" s="26">
        <v>27</v>
      </c>
      <c r="B332" s="194"/>
      <c r="C332" s="192"/>
      <c r="D332" s="137" t="s">
        <v>98</v>
      </c>
      <c r="E332" s="311"/>
      <c r="F332" s="97">
        <f>E203/E270</f>
        <v>38286.67072428484</v>
      </c>
    </row>
    <row r="333" spans="1:6" ht="12.75" hidden="1">
      <c r="A333" s="26">
        <v>28</v>
      </c>
      <c r="B333" s="194"/>
      <c r="C333" s="192"/>
      <c r="D333" s="137" t="s">
        <v>99</v>
      </c>
      <c r="E333" s="311">
        <f>F333/F320</f>
        <v>0.12877006502760519</v>
      </c>
      <c r="F333" s="97">
        <f>SUM(E14,E17)</f>
        <v>16354955</v>
      </c>
    </row>
    <row r="334" spans="1:6" ht="12.75" hidden="1">
      <c r="A334" s="26">
        <v>29</v>
      </c>
      <c r="B334" s="194"/>
      <c r="C334" s="192"/>
      <c r="D334" s="137" t="s">
        <v>100</v>
      </c>
      <c r="E334" s="311"/>
      <c r="F334" s="97">
        <f>F333/E270</f>
        <v>124429.05508216677</v>
      </c>
    </row>
    <row r="335" spans="1:6" ht="12.75" hidden="1">
      <c r="A335" s="26">
        <v>30</v>
      </c>
      <c r="B335" s="194"/>
      <c r="C335" s="192"/>
      <c r="D335" s="137" t="s">
        <v>101</v>
      </c>
      <c r="E335" s="311">
        <f>F335/F320</f>
        <v>0.020770058445393584</v>
      </c>
      <c r="F335" s="97">
        <f>SUM(E28)</f>
        <v>2637984</v>
      </c>
    </row>
    <row r="336" spans="1:6" ht="12.75" hidden="1">
      <c r="A336" s="26">
        <v>31</v>
      </c>
      <c r="B336" s="194"/>
      <c r="C336" s="192"/>
      <c r="D336" s="137" t="s">
        <v>102</v>
      </c>
      <c r="E336" s="309"/>
      <c r="F336" s="97">
        <f>F335/E270</f>
        <v>20069.87218502739</v>
      </c>
    </row>
    <row r="337" spans="1:6" ht="12.75" hidden="1">
      <c r="A337" s="26">
        <v>32</v>
      </c>
      <c r="B337" s="194"/>
      <c r="C337" s="192"/>
      <c r="D337" s="137"/>
      <c r="E337" s="315"/>
      <c r="F337" s="97"/>
    </row>
    <row r="338" spans="1:6" ht="12.75" hidden="1">
      <c r="A338" s="26">
        <v>33</v>
      </c>
      <c r="B338" s="194"/>
      <c r="C338" s="192"/>
      <c r="D338" s="137" t="s">
        <v>103</v>
      </c>
      <c r="E338" s="311"/>
      <c r="F338" s="97"/>
    </row>
    <row r="339" spans="1:6" ht="12.75" hidden="1">
      <c r="A339" s="26">
        <v>34</v>
      </c>
      <c r="B339" s="194"/>
      <c r="C339" s="192"/>
      <c r="D339" s="137" t="s">
        <v>104</v>
      </c>
      <c r="E339" s="311">
        <f>E211/F320</f>
        <v>0.0067612619179857536</v>
      </c>
      <c r="F339" s="97">
        <f>E211</f>
        <v>858741</v>
      </c>
    </row>
    <row r="340" spans="1:6" ht="13.5" hidden="1" thickBot="1">
      <c r="A340" s="33"/>
      <c r="B340" s="189"/>
      <c r="C340" s="190"/>
      <c r="D340" s="6"/>
      <c r="E340" s="316"/>
      <c r="F340" s="102"/>
    </row>
    <row r="341" spans="1:5" ht="12.75" hidden="1">
      <c r="A341" s="30"/>
      <c r="B341" s="119"/>
      <c r="C341" s="117"/>
      <c r="D341" s="122"/>
      <c r="E341" s="317"/>
    </row>
    <row r="342" spans="1:5" ht="12.75">
      <c r="A342" s="19"/>
      <c r="B342" s="55"/>
      <c r="C342" s="19"/>
      <c r="D342" s="2"/>
      <c r="E342" s="290"/>
    </row>
    <row r="343" spans="1:5" ht="12.75">
      <c r="A343" s="36" t="s">
        <v>110</v>
      </c>
      <c r="B343" s="119"/>
      <c r="C343" s="339" t="s">
        <v>407</v>
      </c>
      <c r="D343" s="340"/>
      <c r="E343" s="317" t="s">
        <v>111</v>
      </c>
    </row>
    <row r="344" spans="1:5" ht="12.75">
      <c r="A344" s="117" t="s">
        <v>112</v>
      </c>
      <c r="B344" s="119"/>
      <c r="C344" s="337">
        <v>41663</v>
      </c>
      <c r="D344" s="338"/>
      <c r="E344" s="318"/>
    </row>
    <row r="345" spans="1:5" ht="12.75">
      <c r="A345" s="118" t="s">
        <v>113</v>
      </c>
      <c r="B345" s="120"/>
      <c r="C345" s="339">
        <v>315639507</v>
      </c>
      <c r="D345" s="340"/>
      <c r="E345" s="318"/>
    </row>
    <row r="346" ht="12.75">
      <c r="E346" s="319"/>
    </row>
  </sheetData>
  <sheetProtection password="C90C" sheet="1"/>
  <mergeCells count="10">
    <mergeCell ref="C5:D5"/>
    <mergeCell ref="C344:D344"/>
    <mergeCell ref="C345:D345"/>
    <mergeCell ref="B260:C260"/>
    <mergeCell ref="B217:C217"/>
    <mergeCell ref="B218:C218"/>
    <mergeCell ref="C343:D343"/>
    <mergeCell ref="B229:C229"/>
    <mergeCell ref="B230:C230"/>
    <mergeCell ref="B259:C259"/>
  </mergeCells>
  <printOptions horizontalCentered="1"/>
  <pageMargins left="0.984251968503937" right="0.5905511811023623" top="0.984251968503937" bottom="0.984251968503937" header="0.5118110236220472" footer="0.5118110236220472"/>
  <pageSetup horizontalDpi="600" verticalDpi="600" orientation="portrait" paperSize="9" scale="70" r:id="rId1"/>
  <headerFooter alignWithMargins="0">
    <oddFooter>&amp;CStrana&amp;P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52"/>
  <sheetViews>
    <sheetView tabSelected="1" zoomScalePageLayoutView="0" workbookViewId="0" topLeftCell="A310">
      <selection activeCell="C346" sqref="C346"/>
    </sheetView>
  </sheetViews>
  <sheetFormatPr defaultColWidth="9.00390625" defaultRowHeight="12.75"/>
  <cols>
    <col min="1" max="1" width="4.75390625" style="49" customWidth="1"/>
    <col min="2" max="2" width="8.75390625" style="57" customWidth="1"/>
    <col min="3" max="3" width="6.875" style="49" customWidth="1"/>
    <col min="4" max="4" width="58.375" style="48" customWidth="1"/>
    <col min="5" max="5" width="19.00390625" style="50" customWidth="1"/>
    <col min="6" max="6" width="17.25390625" style="48" customWidth="1"/>
    <col min="7" max="7" width="12.75390625" style="48" customWidth="1"/>
    <col min="8" max="16384" width="9.125" style="48" customWidth="1"/>
  </cols>
  <sheetData>
    <row r="1" spans="1:6" ht="23.25" customHeight="1" thickBot="1" thickTop="1">
      <c r="A1" s="18" t="s">
        <v>0</v>
      </c>
      <c r="B1" s="55"/>
      <c r="C1" s="19"/>
      <c r="D1" s="2"/>
      <c r="E1" s="76" t="s">
        <v>391</v>
      </c>
      <c r="F1" s="2"/>
    </row>
    <row r="2" spans="1:6" ht="21.75" customHeight="1" thickTop="1">
      <c r="A2" s="18"/>
      <c r="B2" s="55"/>
      <c r="C2" s="19"/>
      <c r="D2" s="2"/>
      <c r="E2" s="46"/>
      <c r="F2" s="2"/>
    </row>
    <row r="3" spans="1:6" ht="18">
      <c r="A3" s="188" t="s">
        <v>86</v>
      </c>
      <c r="B3" s="3"/>
      <c r="C3" s="19"/>
      <c r="D3" s="3"/>
      <c r="E3" s="1"/>
      <c r="F3" s="290"/>
    </row>
    <row r="4" spans="1:6" ht="18" customHeight="1">
      <c r="A4" s="19"/>
      <c r="B4" s="55"/>
      <c r="C4" s="19"/>
      <c r="D4" s="2"/>
      <c r="E4" s="1"/>
      <c r="F4" s="290"/>
    </row>
    <row r="5" spans="1:6" ht="15.75">
      <c r="A5" s="233" t="s">
        <v>325</v>
      </c>
      <c r="B5" s="234"/>
      <c r="C5" s="349" t="str">
        <f>NV_Skutečnost13!C5</f>
        <v>Ústav živočišné fyziologie a genetiky AV ČR, v.v.i. Liběchov</v>
      </c>
      <c r="D5" s="350"/>
      <c r="E5" s="1"/>
      <c r="F5" s="290"/>
    </row>
    <row r="6" spans="1:6" ht="24.75" customHeight="1" hidden="1" thickBot="1">
      <c r="A6" s="19"/>
      <c r="B6" s="55"/>
      <c r="C6" s="19"/>
      <c r="D6" s="2"/>
      <c r="E6" s="47" t="s">
        <v>1</v>
      </c>
      <c r="F6" s="290"/>
    </row>
    <row r="7" spans="1:6" ht="15" hidden="1">
      <c r="A7" s="20"/>
      <c r="B7" s="53" t="s">
        <v>132</v>
      </c>
      <c r="C7" s="37" t="s">
        <v>134</v>
      </c>
      <c r="D7" s="4" t="s">
        <v>2</v>
      </c>
      <c r="E7" s="86" t="s">
        <v>120</v>
      </c>
      <c r="F7" s="290"/>
    </row>
    <row r="8" spans="1:6" ht="15.75" customHeight="1" hidden="1" thickBot="1">
      <c r="A8" s="21" t="s">
        <v>131</v>
      </c>
      <c r="B8" s="5" t="s">
        <v>133</v>
      </c>
      <c r="C8" s="38" t="s">
        <v>135</v>
      </c>
      <c r="D8" s="6"/>
      <c r="E8" s="87" t="s">
        <v>389</v>
      </c>
      <c r="F8" s="290"/>
    </row>
    <row r="9" spans="1:6" ht="15.75" customHeight="1" hidden="1" thickBot="1">
      <c r="A9" s="22">
        <v>1</v>
      </c>
      <c r="B9" s="61" t="s">
        <v>137</v>
      </c>
      <c r="C9" s="39">
        <v>5</v>
      </c>
      <c r="D9" s="7" t="s">
        <v>136</v>
      </c>
      <c r="E9" s="104">
        <f>SUM(E10,E24,E43,E62,E66,E86,E99,E101)</f>
        <v>127008983</v>
      </c>
      <c r="F9" s="290"/>
    </row>
    <row r="10" spans="1:6" ht="15.75" customHeight="1" hidden="1">
      <c r="A10" s="78">
        <v>2</v>
      </c>
      <c r="B10" s="62" t="s">
        <v>138</v>
      </c>
      <c r="C10" s="40">
        <v>50</v>
      </c>
      <c r="D10" s="8" t="s">
        <v>4</v>
      </c>
      <c r="E10" s="105">
        <f>SUM(E23,E19,E18,E11)</f>
        <v>24250579</v>
      </c>
      <c r="F10" s="290"/>
    </row>
    <row r="11" spans="1:6" ht="15.75" customHeight="1" hidden="1">
      <c r="A11" s="79">
        <v>3</v>
      </c>
      <c r="B11" s="63" t="s">
        <v>139</v>
      </c>
      <c r="C11" s="41">
        <v>501</v>
      </c>
      <c r="D11" s="9" t="s">
        <v>5</v>
      </c>
      <c r="E11" s="89">
        <f>SUM(E12:E17)</f>
        <v>19661667</v>
      </c>
      <c r="F11" s="290"/>
    </row>
    <row r="12" spans="1:6" ht="15.75" customHeight="1" hidden="1">
      <c r="A12" s="79">
        <v>4</v>
      </c>
      <c r="B12" s="63"/>
      <c r="C12" s="42">
        <v>5011</v>
      </c>
      <c r="D12" s="10" t="s">
        <v>166</v>
      </c>
      <c r="E12" s="88">
        <f>SUM(NV_Skutečnost13!E12)</f>
        <v>282019</v>
      </c>
      <c r="F12" s="290"/>
    </row>
    <row r="13" spans="1:6" ht="15.75" customHeight="1" hidden="1">
      <c r="A13" s="79">
        <v>5</v>
      </c>
      <c r="B13" s="63"/>
      <c r="C13" s="42">
        <v>5012</v>
      </c>
      <c r="D13" s="10" t="s">
        <v>6</v>
      </c>
      <c r="E13" s="88">
        <f>SUM(NV_Skutečnost13!E13)</f>
        <v>463525</v>
      </c>
      <c r="F13" s="290"/>
    </row>
    <row r="14" spans="1:6" ht="15.75" customHeight="1" hidden="1">
      <c r="A14" s="79">
        <v>6</v>
      </c>
      <c r="B14" s="63"/>
      <c r="C14" s="42">
        <v>5013</v>
      </c>
      <c r="D14" s="10" t="s">
        <v>122</v>
      </c>
      <c r="E14" s="88">
        <f>SUM(NV_Skutečnost13!E14)</f>
        <v>16352165</v>
      </c>
      <c r="F14" s="290"/>
    </row>
    <row r="15" spans="1:6" ht="15.75" customHeight="1" hidden="1">
      <c r="A15" s="79">
        <v>7</v>
      </c>
      <c r="B15" s="63"/>
      <c r="C15" s="42">
        <v>5014</v>
      </c>
      <c r="D15" s="10" t="s">
        <v>271</v>
      </c>
      <c r="E15" s="88">
        <f>SUM(NV_Skutečnost13!E15)</f>
        <v>2368159</v>
      </c>
      <c r="F15" s="290"/>
    </row>
    <row r="16" spans="1:6" ht="15.75" customHeight="1" hidden="1">
      <c r="A16" s="79">
        <v>8</v>
      </c>
      <c r="B16" s="63"/>
      <c r="C16" s="42">
        <v>5015</v>
      </c>
      <c r="D16" s="10" t="s">
        <v>7</v>
      </c>
      <c r="E16" s="88">
        <f>SUM(NV_Skutečnost13!E16)</f>
        <v>193009</v>
      </c>
      <c r="F16" s="290"/>
    </row>
    <row r="17" spans="1:6" ht="15.75" customHeight="1" hidden="1">
      <c r="A17" s="79">
        <v>9</v>
      </c>
      <c r="B17" s="63"/>
      <c r="C17" s="42">
        <v>5018</v>
      </c>
      <c r="D17" s="10" t="s">
        <v>8</v>
      </c>
      <c r="E17" s="88">
        <f>SUM(NV_Skutečnost13!E17)</f>
        <v>2790</v>
      </c>
      <c r="F17" s="290"/>
    </row>
    <row r="18" spans="1:6" ht="15.75" customHeight="1" hidden="1">
      <c r="A18" s="79">
        <v>10</v>
      </c>
      <c r="B18" s="63" t="s">
        <v>140</v>
      </c>
      <c r="C18" s="41">
        <v>502</v>
      </c>
      <c r="D18" s="9" t="s">
        <v>9</v>
      </c>
      <c r="E18" s="88">
        <f>SUM(NV_Skutečnost13!E18)</f>
        <v>3328747</v>
      </c>
      <c r="F18" s="290"/>
    </row>
    <row r="19" spans="1:6" ht="15.75" customHeight="1" hidden="1">
      <c r="A19" s="79">
        <v>11</v>
      </c>
      <c r="B19" s="63" t="s">
        <v>141</v>
      </c>
      <c r="C19" s="41">
        <v>503</v>
      </c>
      <c r="D19" s="9" t="s">
        <v>10</v>
      </c>
      <c r="E19" s="89">
        <f>SUM(E20:E22)</f>
        <v>1260165</v>
      </c>
      <c r="F19" s="290"/>
    </row>
    <row r="20" spans="1:6" ht="15.75" customHeight="1" hidden="1">
      <c r="A20" s="79">
        <v>12</v>
      </c>
      <c r="B20" s="63"/>
      <c r="C20" s="54">
        <v>5031</v>
      </c>
      <c r="D20" s="10" t="s">
        <v>167</v>
      </c>
      <c r="E20" s="88">
        <f>SUM(NV_Skutečnost13!E20)</f>
        <v>220039</v>
      </c>
      <c r="F20" s="290"/>
    </row>
    <row r="21" spans="1:6" ht="15.75" customHeight="1" hidden="1">
      <c r="A21" s="79">
        <v>13</v>
      </c>
      <c r="B21" s="63"/>
      <c r="C21" s="54">
        <v>5032</v>
      </c>
      <c r="D21" s="10" t="s">
        <v>11</v>
      </c>
      <c r="E21" s="88">
        <f>SUM(NV_Skutečnost13!E21)</f>
        <v>83863</v>
      </c>
      <c r="F21" s="290"/>
    </row>
    <row r="22" spans="1:6" ht="15.75" customHeight="1" hidden="1">
      <c r="A22" s="79">
        <v>14</v>
      </c>
      <c r="B22" s="63"/>
      <c r="C22" s="54">
        <v>5033</v>
      </c>
      <c r="D22" s="10" t="s">
        <v>12</v>
      </c>
      <c r="E22" s="88">
        <f>SUM(NV_Skutečnost13!E22)</f>
        <v>956263</v>
      </c>
      <c r="F22" s="290"/>
    </row>
    <row r="23" spans="1:6" ht="15.75" customHeight="1" hidden="1">
      <c r="A23" s="79">
        <v>15</v>
      </c>
      <c r="B23" s="63" t="s">
        <v>142</v>
      </c>
      <c r="C23" s="41">
        <v>504</v>
      </c>
      <c r="D23" s="9" t="s">
        <v>13</v>
      </c>
      <c r="E23" s="88">
        <f>SUM(NV_Skutečnost13!E23)</f>
        <v>0</v>
      </c>
      <c r="F23" s="290"/>
    </row>
    <row r="24" spans="1:6" ht="15.75" customHeight="1" hidden="1">
      <c r="A24" s="79">
        <v>16</v>
      </c>
      <c r="B24" s="63" t="s">
        <v>143</v>
      </c>
      <c r="C24" s="43">
        <v>51</v>
      </c>
      <c r="D24" s="11" t="s">
        <v>14</v>
      </c>
      <c r="E24" s="105">
        <f>SUM(E25,E28,E31,E32,E33)</f>
        <v>19530249</v>
      </c>
      <c r="F24" s="290"/>
    </row>
    <row r="25" spans="1:6" ht="15.75" customHeight="1" hidden="1">
      <c r="A25" s="79">
        <v>17</v>
      </c>
      <c r="B25" s="63" t="s">
        <v>144</v>
      </c>
      <c r="C25" s="41">
        <v>511</v>
      </c>
      <c r="D25" s="9" t="s">
        <v>15</v>
      </c>
      <c r="E25" s="89">
        <f>SUM(E26:E27)</f>
        <v>3055290</v>
      </c>
      <c r="F25" s="290"/>
    </row>
    <row r="26" spans="1:6" ht="15.75" customHeight="1" hidden="1">
      <c r="A26" s="79">
        <v>18</v>
      </c>
      <c r="B26" s="63"/>
      <c r="C26" s="42">
        <v>5111</v>
      </c>
      <c r="D26" s="10" t="s">
        <v>168</v>
      </c>
      <c r="E26" s="88">
        <f>SUM(NV_Skutečnost13!E26)</f>
        <v>921365</v>
      </c>
      <c r="F26" s="290"/>
    </row>
    <row r="27" spans="1:6" ht="15.75" customHeight="1" hidden="1">
      <c r="A27" s="79">
        <v>19</v>
      </c>
      <c r="B27" s="63"/>
      <c r="C27" s="42">
        <v>5112</v>
      </c>
      <c r="D27" s="10" t="s">
        <v>16</v>
      </c>
      <c r="E27" s="88">
        <f>SUM(NV_Skutečnost13!E27)</f>
        <v>2133925</v>
      </c>
      <c r="F27" s="290"/>
    </row>
    <row r="28" spans="1:6" ht="15.75" customHeight="1" hidden="1">
      <c r="A28" s="79">
        <v>20</v>
      </c>
      <c r="B28" s="63" t="s">
        <v>145</v>
      </c>
      <c r="C28" s="41">
        <v>512</v>
      </c>
      <c r="D28" s="9" t="s">
        <v>17</v>
      </c>
      <c r="E28" s="89">
        <f>SUM(E29:E30)</f>
        <v>2637984</v>
      </c>
      <c r="F28" s="290"/>
    </row>
    <row r="29" spans="1:6" ht="15.75" customHeight="1" hidden="1">
      <c r="A29" s="79">
        <v>21</v>
      </c>
      <c r="B29" s="63"/>
      <c r="C29" s="54">
        <v>5121</v>
      </c>
      <c r="D29" s="10" t="s">
        <v>169</v>
      </c>
      <c r="E29" s="88">
        <f>SUM(NV_Skutečnost13!E29)</f>
        <v>177447</v>
      </c>
      <c r="F29" s="290"/>
    </row>
    <row r="30" spans="1:6" ht="15.75" customHeight="1" hidden="1">
      <c r="A30" s="79">
        <v>22</v>
      </c>
      <c r="B30" s="63"/>
      <c r="C30" s="54">
        <v>5122</v>
      </c>
      <c r="D30" s="10" t="s">
        <v>18</v>
      </c>
      <c r="E30" s="88">
        <f>SUM(NV_Skutečnost13!E30)</f>
        <v>2460537</v>
      </c>
      <c r="F30" s="290"/>
    </row>
    <row r="31" spans="1:6" ht="15.75" customHeight="1" hidden="1">
      <c r="A31" s="79">
        <v>23</v>
      </c>
      <c r="B31" s="63" t="s">
        <v>146</v>
      </c>
      <c r="C31" s="41">
        <v>513</v>
      </c>
      <c r="D31" s="9" t="s">
        <v>19</v>
      </c>
      <c r="E31" s="88">
        <f>SUM(NV_Skutečnost13!E31)</f>
        <v>133783</v>
      </c>
      <c r="F31" s="290"/>
    </row>
    <row r="32" spans="1:6" ht="15.75" customHeight="1" hidden="1">
      <c r="A32" s="79">
        <v>24</v>
      </c>
      <c r="B32" s="63" t="s">
        <v>281</v>
      </c>
      <c r="C32" s="41">
        <v>514</v>
      </c>
      <c r="D32" s="9" t="s">
        <v>282</v>
      </c>
      <c r="E32" s="88">
        <f>SUM(NV_Skutečnost13!E32)</f>
        <v>0</v>
      </c>
      <c r="F32" s="290"/>
    </row>
    <row r="33" spans="1:6" ht="15.75" customHeight="1" hidden="1">
      <c r="A33" s="79">
        <v>25</v>
      </c>
      <c r="B33" s="63" t="s">
        <v>283</v>
      </c>
      <c r="C33" s="41">
        <v>518</v>
      </c>
      <c r="D33" s="9" t="s">
        <v>20</v>
      </c>
      <c r="E33" s="89">
        <f>SUM(E34:E42)</f>
        <v>13703192</v>
      </c>
      <c r="F33" s="290"/>
    </row>
    <row r="34" spans="1:6" ht="15.75" customHeight="1" hidden="1">
      <c r="A34" s="79">
        <v>26</v>
      </c>
      <c r="B34" s="63"/>
      <c r="C34" s="54">
        <v>5181</v>
      </c>
      <c r="D34" s="10" t="s">
        <v>170</v>
      </c>
      <c r="E34" s="88">
        <f>SUM(NV_Skutečnost13!E34)</f>
        <v>704975</v>
      </c>
      <c r="F34" s="290"/>
    </row>
    <row r="35" spans="1:6" ht="15.75" customHeight="1" hidden="1">
      <c r="A35" s="79">
        <v>27</v>
      </c>
      <c r="B35" s="63"/>
      <c r="C35" s="54">
        <v>5182</v>
      </c>
      <c r="D35" s="12" t="s">
        <v>21</v>
      </c>
      <c r="E35" s="88">
        <f>SUM(NV_Skutečnost13!E35)</f>
        <v>176599</v>
      </c>
      <c r="F35" s="290"/>
    </row>
    <row r="36" spans="1:6" ht="15.75" customHeight="1" hidden="1">
      <c r="A36" s="79">
        <v>28</v>
      </c>
      <c r="B36" s="63"/>
      <c r="C36" s="54">
        <v>5183</v>
      </c>
      <c r="D36" s="12" t="s">
        <v>22</v>
      </c>
      <c r="E36" s="88">
        <f>SUM(NV_Skutečnost13!E36)</f>
        <v>497085</v>
      </c>
      <c r="F36" s="290"/>
    </row>
    <row r="37" spans="1:6" ht="15.75" customHeight="1" hidden="1">
      <c r="A37" s="79">
        <v>29</v>
      </c>
      <c r="B37" s="63"/>
      <c r="C37" s="54">
        <v>5184</v>
      </c>
      <c r="D37" s="66" t="s">
        <v>147</v>
      </c>
      <c r="E37" s="88">
        <f>SUM(NV_Skutečnost13!E37)</f>
        <v>29014</v>
      </c>
      <c r="F37" s="290"/>
    </row>
    <row r="38" spans="1:6" ht="15.75" customHeight="1" hidden="1">
      <c r="A38" s="79">
        <v>30</v>
      </c>
      <c r="B38" s="63"/>
      <c r="C38" s="54">
        <v>5185</v>
      </c>
      <c r="D38" s="12" t="s">
        <v>304</v>
      </c>
      <c r="E38" s="88">
        <f>SUM(NV_Skutečnost13!E38)</f>
        <v>621315</v>
      </c>
      <c r="F38" s="290"/>
    </row>
    <row r="39" spans="1:6" ht="15.75" customHeight="1" hidden="1">
      <c r="A39" s="79">
        <v>31</v>
      </c>
      <c r="B39" s="63"/>
      <c r="C39" s="54">
        <v>5186</v>
      </c>
      <c r="D39" s="10" t="s">
        <v>295</v>
      </c>
      <c r="E39" s="88">
        <f>SUM(NV_Skutečnost13!E39)</f>
        <v>161469</v>
      </c>
      <c r="F39" s="290"/>
    </row>
    <row r="40" spans="1:6" ht="15.75" customHeight="1" hidden="1">
      <c r="A40" s="79">
        <v>32</v>
      </c>
      <c r="B40" s="63"/>
      <c r="C40" s="54">
        <v>5187</v>
      </c>
      <c r="D40" s="10" t="s">
        <v>299</v>
      </c>
      <c r="E40" s="88">
        <f>SUM(NV_Skutečnost13!E40)</f>
        <v>389797</v>
      </c>
      <c r="F40" s="290"/>
    </row>
    <row r="41" spans="1:6" ht="15.75" customHeight="1" hidden="1">
      <c r="A41" s="79">
        <v>33</v>
      </c>
      <c r="B41" s="63"/>
      <c r="C41" s="54">
        <v>5188</v>
      </c>
      <c r="D41" s="10" t="s">
        <v>273</v>
      </c>
      <c r="E41" s="88">
        <f>SUM(NV_Skutečnost13!E41)</f>
        <v>0</v>
      </c>
      <c r="F41" s="290"/>
    </row>
    <row r="42" spans="1:6" ht="15.75" customHeight="1" hidden="1">
      <c r="A42" s="79">
        <v>34</v>
      </c>
      <c r="B42" s="63"/>
      <c r="C42" s="54">
        <v>5189</v>
      </c>
      <c r="D42" s="12" t="s">
        <v>23</v>
      </c>
      <c r="E42" s="88">
        <f>SUM(NV_Skutečnost13!E42)</f>
        <v>11122938</v>
      </c>
      <c r="F42" s="290"/>
    </row>
    <row r="43" spans="1:6" ht="15.75" customHeight="1" hidden="1">
      <c r="A43" s="79">
        <v>35</v>
      </c>
      <c r="B43" s="63" t="s">
        <v>148</v>
      </c>
      <c r="C43" s="43">
        <v>52</v>
      </c>
      <c r="D43" s="11" t="s">
        <v>24</v>
      </c>
      <c r="E43" s="105">
        <f>SUM(E44,E51,E54,E58,E61)</f>
        <v>64298449</v>
      </c>
      <c r="F43" s="290"/>
    </row>
    <row r="44" spans="1:6" ht="15.75" customHeight="1" hidden="1">
      <c r="A44" s="79">
        <v>36</v>
      </c>
      <c r="B44" s="63" t="s">
        <v>326</v>
      </c>
      <c r="C44" s="41">
        <v>521</v>
      </c>
      <c r="D44" s="13" t="s">
        <v>25</v>
      </c>
      <c r="E44" s="89">
        <f>SUM(E45:E50)</f>
        <v>45927522</v>
      </c>
      <c r="F44" s="290"/>
    </row>
    <row r="45" spans="1:6" ht="15.75" customHeight="1" hidden="1">
      <c r="A45" s="79">
        <v>37</v>
      </c>
      <c r="B45" s="63"/>
      <c r="C45" s="42">
        <v>5211</v>
      </c>
      <c r="D45" s="10" t="s">
        <v>171</v>
      </c>
      <c r="E45" s="88">
        <f>SUM(NV_Skutečnost13!E45)</f>
        <v>44692394</v>
      </c>
      <c r="F45" s="290"/>
    </row>
    <row r="46" spans="1:6" ht="15.75" customHeight="1" hidden="1">
      <c r="A46" s="79">
        <v>38</v>
      </c>
      <c r="B46" s="63"/>
      <c r="C46" s="42">
        <v>5212</v>
      </c>
      <c r="D46" s="10" t="s">
        <v>26</v>
      </c>
      <c r="E46" s="88">
        <f>SUM(NV_Skutečnost13!E46)</f>
        <v>806450</v>
      </c>
      <c r="F46" s="290"/>
    </row>
    <row r="47" spans="1:6" ht="15.75" customHeight="1" hidden="1">
      <c r="A47" s="79">
        <v>39</v>
      </c>
      <c r="B47" s="63"/>
      <c r="C47" s="42">
        <v>5213</v>
      </c>
      <c r="D47" s="12" t="s">
        <v>300</v>
      </c>
      <c r="E47" s="88">
        <f>SUM(NV_Skutečnost13!E47)</f>
        <v>0</v>
      </c>
      <c r="F47" s="290"/>
    </row>
    <row r="48" spans="1:6" ht="15.75" customHeight="1" hidden="1">
      <c r="A48" s="79">
        <v>40</v>
      </c>
      <c r="B48" s="63"/>
      <c r="C48" s="42">
        <v>5214</v>
      </c>
      <c r="D48" s="10" t="s">
        <v>301</v>
      </c>
      <c r="E48" s="88">
        <f>SUM(NV_Skutečnost13!E48)</f>
        <v>195678</v>
      </c>
      <c r="F48" s="290"/>
    </row>
    <row r="49" spans="1:6" ht="15.75" customHeight="1" hidden="1">
      <c r="A49" s="79">
        <v>41</v>
      </c>
      <c r="B49" s="63"/>
      <c r="C49" s="42">
        <v>5215</v>
      </c>
      <c r="D49" s="10" t="s">
        <v>302</v>
      </c>
      <c r="E49" s="88">
        <f>SUM(NV_Skutečnost13!E49)</f>
        <v>85000</v>
      </c>
      <c r="F49" s="290"/>
    </row>
    <row r="50" spans="1:6" ht="15.75" customHeight="1" hidden="1">
      <c r="A50" s="79">
        <v>42</v>
      </c>
      <c r="B50" s="63"/>
      <c r="C50" s="42">
        <v>5216</v>
      </c>
      <c r="D50" s="10" t="s">
        <v>352</v>
      </c>
      <c r="E50" s="88">
        <f>SUM(NV_Skutečnost13!E50)</f>
        <v>148000</v>
      </c>
      <c r="F50" s="290"/>
    </row>
    <row r="51" spans="1:6" ht="15.75" customHeight="1" hidden="1">
      <c r="A51" s="79">
        <v>43</v>
      </c>
      <c r="B51" s="63" t="s">
        <v>327</v>
      </c>
      <c r="C51" s="42">
        <v>523</v>
      </c>
      <c r="D51" s="9" t="s">
        <v>328</v>
      </c>
      <c r="E51" s="89">
        <f>SUM(E52,E53)</f>
        <v>117696</v>
      </c>
      <c r="F51" s="290"/>
    </row>
    <row r="52" spans="1:6" ht="15.75" customHeight="1" hidden="1">
      <c r="A52" s="79">
        <v>44</v>
      </c>
      <c r="B52" s="63"/>
      <c r="C52" s="42">
        <v>5231</v>
      </c>
      <c r="D52" s="10" t="s">
        <v>329</v>
      </c>
      <c r="E52" s="238">
        <f>SUM(NV_Skutečnost13!E52)</f>
        <v>117696</v>
      </c>
      <c r="F52" s="290"/>
    </row>
    <row r="53" spans="1:6" ht="15.75" customHeight="1" hidden="1">
      <c r="A53" s="79">
        <v>45</v>
      </c>
      <c r="B53" s="63"/>
      <c r="C53" s="42">
        <v>5232</v>
      </c>
      <c r="D53" s="10" t="s">
        <v>330</v>
      </c>
      <c r="E53" s="238">
        <f>SUM(NV_Skutečnost13!E53)</f>
        <v>0</v>
      </c>
      <c r="F53" s="290"/>
    </row>
    <row r="54" spans="1:6" ht="15.75" customHeight="1" hidden="1">
      <c r="A54" s="79">
        <v>46</v>
      </c>
      <c r="B54" s="63" t="s">
        <v>149</v>
      </c>
      <c r="C54" s="41">
        <v>524</v>
      </c>
      <c r="D54" s="9" t="s">
        <v>27</v>
      </c>
      <c r="E54" s="89">
        <f>SUM(E55:E57)</f>
        <v>15356866</v>
      </c>
      <c r="F54" s="290"/>
    </row>
    <row r="55" spans="1:6" ht="15.75" customHeight="1" hidden="1">
      <c r="A55" s="79">
        <v>47</v>
      </c>
      <c r="B55" s="63"/>
      <c r="C55" s="42">
        <v>5241</v>
      </c>
      <c r="D55" s="12" t="s">
        <v>172</v>
      </c>
      <c r="E55" s="238">
        <f>SUM(NV_Skutečnost13!E55)</f>
        <v>4067732</v>
      </c>
      <c r="F55" s="290"/>
    </row>
    <row r="56" spans="1:6" ht="15.75" customHeight="1" hidden="1">
      <c r="A56" s="79">
        <v>48</v>
      </c>
      <c r="B56" s="63"/>
      <c r="C56" s="42">
        <v>5242</v>
      </c>
      <c r="D56" s="12" t="s">
        <v>28</v>
      </c>
      <c r="E56" s="238">
        <f>SUM(NV_Skutečnost13!E56)</f>
        <v>11289134</v>
      </c>
      <c r="F56" s="290"/>
    </row>
    <row r="57" spans="1:6" ht="15.75" customHeight="1" hidden="1">
      <c r="A57" s="79">
        <v>49</v>
      </c>
      <c r="B57" s="63"/>
      <c r="C57" s="113">
        <v>5243</v>
      </c>
      <c r="D57" s="66" t="s">
        <v>378</v>
      </c>
      <c r="E57" s="238">
        <f>SUM(NV_Skutečnost13!E57)</f>
        <v>0</v>
      </c>
      <c r="F57" s="330"/>
    </row>
    <row r="58" spans="1:6" ht="15.75" customHeight="1" hidden="1">
      <c r="A58" s="79">
        <v>50</v>
      </c>
      <c r="B58" s="63" t="s">
        <v>150</v>
      </c>
      <c r="C58" s="41">
        <v>527</v>
      </c>
      <c r="D58" s="9" t="s">
        <v>29</v>
      </c>
      <c r="E58" s="89">
        <f>SUM(E59,E60)</f>
        <v>2896365</v>
      </c>
      <c r="F58" s="290"/>
    </row>
    <row r="59" spans="1:6" ht="15.75" customHeight="1" hidden="1">
      <c r="A59" s="79">
        <v>51</v>
      </c>
      <c r="B59" s="63"/>
      <c r="C59" s="54">
        <v>5271</v>
      </c>
      <c r="D59" s="67" t="s">
        <v>173</v>
      </c>
      <c r="E59" s="88">
        <f>SUM(NV_Skutečnost13!E59)</f>
        <v>896619</v>
      </c>
      <c r="F59" s="290"/>
    </row>
    <row r="60" spans="1:6" ht="15.75" customHeight="1" hidden="1">
      <c r="A60" s="79">
        <v>52</v>
      </c>
      <c r="B60" s="63"/>
      <c r="C60" s="54">
        <v>5272</v>
      </c>
      <c r="D60" s="67" t="s">
        <v>151</v>
      </c>
      <c r="E60" s="88">
        <f>SUM(NV_Skutečnost13!E60)</f>
        <v>1999746</v>
      </c>
      <c r="F60" s="290"/>
    </row>
    <row r="61" spans="1:6" ht="15.75" customHeight="1" hidden="1">
      <c r="A61" s="79">
        <v>53</v>
      </c>
      <c r="B61" s="63" t="s">
        <v>152</v>
      </c>
      <c r="C61" s="41">
        <v>528</v>
      </c>
      <c r="D61" s="9" t="s">
        <v>31</v>
      </c>
      <c r="E61" s="88">
        <f>SUM(NV_Skutečnost13!E61)</f>
        <v>0</v>
      </c>
      <c r="F61" s="290"/>
    </row>
    <row r="62" spans="1:6" ht="15.75" customHeight="1" hidden="1">
      <c r="A62" s="79">
        <v>54</v>
      </c>
      <c r="B62" s="63" t="s">
        <v>153</v>
      </c>
      <c r="C62" s="43">
        <v>53</v>
      </c>
      <c r="D62" s="11" t="s">
        <v>32</v>
      </c>
      <c r="E62" s="105">
        <f>SUM(E63:E65)</f>
        <v>173525</v>
      </c>
      <c r="F62" s="290"/>
    </row>
    <row r="63" spans="1:6" ht="15.75" customHeight="1" hidden="1">
      <c r="A63" s="79">
        <v>55</v>
      </c>
      <c r="B63" s="63" t="s">
        <v>154</v>
      </c>
      <c r="C63" s="41">
        <v>531</v>
      </c>
      <c r="D63" s="9" t="s">
        <v>33</v>
      </c>
      <c r="E63" s="239">
        <f>SUM(NV_Skutečnost13!E63)</f>
        <v>28578</v>
      </c>
      <c r="F63" s="290"/>
    </row>
    <row r="64" spans="1:6" ht="15.75" customHeight="1" hidden="1">
      <c r="A64" s="79">
        <v>56</v>
      </c>
      <c r="B64" s="63" t="s">
        <v>155</v>
      </c>
      <c r="C64" s="41">
        <v>532</v>
      </c>
      <c r="D64" s="9" t="s">
        <v>34</v>
      </c>
      <c r="E64" s="239">
        <f>SUM(NV_Skutečnost13!E64)</f>
        <v>23696</v>
      </c>
      <c r="F64" s="290"/>
    </row>
    <row r="65" spans="1:6" ht="15.75" customHeight="1" hidden="1">
      <c r="A65" s="79">
        <v>57</v>
      </c>
      <c r="B65" s="63" t="s">
        <v>156</v>
      </c>
      <c r="C65" s="41">
        <v>538</v>
      </c>
      <c r="D65" s="9" t="s">
        <v>35</v>
      </c>
      <c r="E65" s="239">
        <f>SUM(NV_Skutečnost13!E65)</f>
        <v>121251</v>
      </c>
      <c r="F65" s="290"/>
    </row>
    <row r="66" spans="1:6" ht="15.75" customHeight="1" hidden="1">
      <c r="A66" s="79">
        <v>58</v>
      </c>
      <c r="B66" s="63" t="s">
        <v>157</v>
      </c>
      <c r="C66" s="43">
        <v>54</v>
      </c>
      <c r="D66" s="11" t="s">
        <v>36</v>
      </c>
      <c r="E66" s="105">
        <f>SUM(E67:E75)</f>
        <v>4511817</v>
      </c>
      <c r="F66" s="290"/>
    </row>
    <row r="67" spans="1:6" ht="15.75" customHeight="1" hidden="1">
      <c r="A67" s="79">
        <v>59</v>
      </c>
      <c r="B67" s="63" t="s">
        <v>159</v>
      </c>
      <c r="C67" s="41">
        <v>541</v>
      </c>
      <c r="D67" s="9" t="s">
        <v>37</v>
      </c>
      <c r="E67" s="239">
        <f>SUM(NV_Skutečnost13!E67)</f>
        <v>0</v>
      </c>
      <c r="F67" s="290"/>
    </row>
    <row r="68" spans="1:6" ht="15.75" customHeight="1" hidden="1">
      <c r="A68" s="79">
        <v>60</v>
      </c>
      <c r="B68" s="63" t="s">
        <v>158</v>
      </c>
      <c r="C68" s="41">
        <v>542</v>
      </c>
      <c r="D68" s="9" t="s">
        <v>38</v>
      </c>
      <c r="E68" s="239">
        <f>SUM(NV_Skutečnost13!E68)</f>
        <v>0</v>
      </c>
      <c r="F68" s="290"/>
    </row>
    <row r="69" spans="1:6" ht="15.75" customHeight="1" hidden="1">
      <c r="A69" s="79">
        <v>61</v>
      </c>
      <c r="B69" s="63" t="s">
        <v>160</v>
      </c>
      <c r="C69" s="41">
        <v>543</v>
      </c>
      <c r="D69" s="9" t="s">
        <v>165</v>
      </c>
      <c r="E69" s="239">
        <f>SUM(NV_Skutečnost13!E69)</f>
        <v>251404</v>
      </c>
      <c r="F69" s="290"/>
    </row>
    <row r="70" spans="1:6" ht="15.75" customHeight="1" hidden="1">
      <c r="A70" s="79">
        <v>62</v>
      </c>
      <c r="B70" s="63" t="s">
        <v>161</v>
      </c>
      <c r="C70" s="41">
        <v>544</v>
      </c>
      <c r="D70" s="9" t="s">
        <v>39</v>
      </c>
      <c r="E70" s="239">
        <f>SUM(NV_Skutečnost13!E70)</f>
        <v>0</v>
      </c>
      <c r="F70" s="290"/>
    </row>
    <row r="71" spans="1:6" ht="15.75" customHeight="1" hidden="1">
      <c r="A71" s="79">
        <v>63</v>
      </c>
      <c r="B71" s="63" t="s">
        <v>162</v>
      </c>
      <c r="C71" s="41">
        <v>545</v>
      </c>
      <c r="D71" s="9" t="s">
        <v>40</v>
      </c>
      <c r="E71" s="239">
        <f>SUM(NV_Skutečnost13!E71)</f>
        <v>104437</v>
      </c>
      <c r="F71" s="290"/>
    </row>
    <row r="72" spans="1:6" ht="15.75" customHeight="1" hidden="1">
      <c r="A72" s="79">
        <v>64</v>
      </c>
      <c r="B72" s="63" t="s">
        <v>163</v>
      </c>
      <c r="C72" s="41">
        <v>546</v>
      </c>
      <c r="D72" s="9" t="s">
        <v>41</v>
      </c>
      <c r="E72" s="239">
        <f>SUM(NV_Skutečnost13!E72)</f>
        <v>0</v>
      </c>
      <c r="F72" s="290"/>
    </row>
    <row r="73" spans="1:6" ht="15.75" customHeight="1" hidden="1">
      <c r="A73" s="79">
        <v>65</v>
      </c>
      <c r="B73" s="63" t="s">
        <v>305</v>
      </c>
      <c r="C73" s="41">
        <v>547</v>
      </c>
      <c r="D73" s="9" t="s">
        <v>284</v>
      </c>
      <c r="E73" s="239">
        <f>SUM(NV_Skutečnost13!E73)</f>
        <v>0</v>
      </c>
      <c r="F73" s="290"/>
    </row>
    <row r="74" spans="1:6" ht="15.75" customHeight="1" hidden="1">
      <c r="A74" s="79">
        <v>66</v>
      </c>
      <c r="B74" s="63" t="s">
        <v>164</v>
      </c>
      <c r="C74" s="41">
        <v>548</v>
      </c>
      <c r="D74" s="9" t="s">
        <v>42</v>
      </c>
      <c r="E74" s="239">
        <f>SUM(NV_Skutečnost13!E74)</f>
        <v>7854</v>
      </c>
      <c r="F74" s="290"/>
    </row>
    <row r="75" spans="1:6" ht="15.75" customHeight="1" hidden="1">
      <c r="A75" s="79">
        <v>67</v>
      </c>
      <c r="B75" s="63" t="s">
        <v>285</v>
      </c>
      <c r="C75" s="41">
        <v>549</v>
      </c>
      <c r="D75" s="9" t="s">
        <v>43</v>
      </c>
      <c r="E75" s="89">
        <f>SUM(E76,E79,E80,E85)</f>
        <v>4148122</v>
      </c>
      <c r="F75" s="290"/>
    </row>
    <row r="76" spans="1:6" ht="15.75" customHeight="1" hidden="1">
      <c r="A76" s="79">
        <v>68</v>
      </c>
      <c r="B76" s="63"/>
      <c r="C76" s="54">
        <v>5491</v>
      </c>
      <c r="D76" s="10" t="s">
        <v>292</v>
      </c>
      <c r="E76" s="90">
        <f>SUM(E77:E78)</f>
        <v>582501</v>
      </c>
      <c r="F76" s="290"/>
    </row>
    <row r="77" spans="1:6" ht="15.75" customHeight="1" hidden="1">
      <c r="A77" s="79">
        <v>69</v>
      </c>
      <c r="B77" s="63"/>
      <c r="C77" s="54">
        <v>54911</v>
      </c>
      <c r="D77" s="10" t="s">
        <v>293</v>
      </c>
      <c r="E77" s="88">
        <f>SUM(NV_Skutečnost13!E77)</f>
        <v>190104</v>
      </c>
      <c r="F77" s="290"/>
    </row>
    <row r="78" spans="1:6" ht="15.75" customHeight="1" hidden="1">
      <c r="A78" s="79">
        <v>70</v>
      </c>
      <c r="B78" s="63"/>
      <c r="C78" s="54">
        <v>54912</v>
      </c>
      <c r="D78" s="10" t="s">
        <v>294</v>
      </c>
      <c r="E78" s="88">
        <f>SUM(NV_Skutečnost13!E78)</f>
        <v>392397</v>
      </c>
      <c r="F78" s="290"/>
    </row>
    <row r="79" spans="1:6" ht="15.75" customHeight="1" hidden="1">
      <c r="A79" s="79">
        <v>71</v>
      </c>
      <c r="B79" s="63"/>
      <c r="C79" s="54">
        <v>5492</v>
      </c>
      <c r="D79" s="10" t="s">
        <v>30</v>
      </c>
      <c r="E79" s="88">
        <f>SUM(NV_Skutečnost13!E79)</f>
        <v>721857</v>
      </c>
      <c r="F79" s="290"/>
    </row>
    <row r="80" spans="1:6" ht="15.75" customHeight="1" hidden="1">
      <c r="A80" s="79">
        <v>72</v>
      </c>
      <c r="B80" s="63"/>
      <c r="C80" s="54">
        <v>5493</v>
      </c>
      <c r="D80" s="67" t="s">
        <v>246</v>
      </c>
      <c r="E80" s="90">
        <f>SUM(E81:E84)</f>
        <v>2843764</v>
      </c>
      <c r="F80" s="290"/>
    </row>
    <row r="81" spans="1:6" ht="15.75" customHeight="1" hidden="1">
      <c r="A81" s="79">
        <v>73</v>
      </c>
      <c r="B81" s="63"/>
      <c r="C81" s="54">
        <v>54931</v>
      </c>
      <c r="D81" s="67" t="s">
        <v>289</v>
      </c>
      <c r="E81" s="88">
        <f>SUM(NV_Skutečnost13!E81)</f>
        <v>0</v>
      </c>
      <c r="F81" s="290"/>
    </row>
    <row r="82" spans="1:6" ht="15.75" customHeight="1" hidden="1">
      <c r="A82" s="79">
        <v>74</v>
      </c>
      <c r="B82" s="63"/>
      <c r="C82" s="54">
        <v>54932</v>
      </c>
      <c r="D82" s="67" t="s">
        <v>306</v>
      </c>
      <c r="E82" s="88">
        <f>SUM(NV_Skutečnost13!E82)</f>
        <v>854000</v>
      </c>
      <c r="F82" s="290"/>
    </row>
    <row r="83" spans="1:6" ht="15.75" customHeight="1" hidden="1">
      <c r="A83" s="79">
        <v>75</v>
      </c>
      <c r="B83" s="63"/>
      <c r="C83" s="54">
        <v>54933</v>
      </c>
      <c r="D83" s="67" t="s">
        <v>290</v>
      </c>
      <c r="E83" s="88">
        <f>SUM(NV_Skutečnost13!E83)</f>
        <v>987883</v>
      </c>
      <c r="F83" s="290"/>
    </row>
    <row r="84" spans="1:6" ht="15.75" customHeight="1" hidden="1">
      <c r="A84" s="79">
        <v>76</v>
      </c>
      <c r="B84" s="63"/>
      <c r="C84" s="54">
        <v>54934</v>
      </c>
      <c r="D84" s="67" t="s">
        <v>291</v>
      </c>
      <c r="E84" s="88">
        <f>SUM(NV_Skutečnost13!E84)</f>
        <v>1001881</v>
      </c>
      <c r="F84" s="290"/>
    </row>
    <row r="85" spans="1:6" ht="15.75" customHeight="1" hidden="1">
      <c r="A85" s="79">
        <v>77</v>
      </c>
      <c r="B85" s="63"/>
      <c r="C85" s="112">
        <v>5499</v>
      </c>
      <c r="D85" s="67" t="s">
        <v>379</v>
      </c>
      <c r="E85" s="88">
        <f>SUM(NV_Skutečnost13!E85)</f>
        <v>0</v>
      </c>
      <c r="F85" s="330"/>
    </row>
    <row r="86" spans="1:6" ht="15.75" customHeight="1" hidden="1">
      <c r="A86" s="79">
        <v>78</v>
      </c>
      <c r="B86" s="63" t="s">
        <v>174</v>
      </c>
      <c r="C86" s="43">
        <v>55</v>
      </c>
      <c r="D86" s="75" t="s">
        <v>268</v>
      </c>
      <c r="E86" s="105">
        <f>SUM(E87,E92,E95:E98)</f>
        <v>14174364</v>
      </c>
      <c r="F86" s="290"/>
    </row>
    <row r="87" spans="1:6" ht="15.75" customHeight="1" hidden="1">
      <c r="A87" s="79">
        <v>79</v>
      </c>
      <c r="B87" s="63" t="s">
        <v>175</v>
      </c>
      <c r="C87" s="41">
        <v>551</v>
      </c>
      <c r="D87" s="70" t="s">
        <v>44</v>
      </c>
      <c r="E87" s="89">
        <f>SUM(E88:E91)</f>
        <v>14098928</v>
      </c>
      <c r="F87" s="290"/>
    </row>
    <row r="88" spans="1:6" ht="15.75" customHeight="1" hidden="1">
      <c r="A88" s="79">
        <v>80</v>
      </c>
      <c r="B88" s="63"/>
      <c r="C88" s="54">
        <v>5511</v>
      </c>
      <c r="D88" s="67" t="s">
        <v>274</v>
      </c>
      <c r="E88" s="88">
        <f>SUM(NV_Skutečnost13!E88)</f>
        <v>13705500</v>
      </c>
      <c r="F88" s="290"/>
    </row>
    <row r="89" spans="1:6" ht="15.75" customHeight="1" hidden="1">
      <c r="A89" s="79">
        <v>81</v>
      </c>
      <c r="B89" s="63"/>
      <c r="C89" s="54">
        <v>5512</v>
      </c>
      <c r="D89" s="67" t="s">
        <v>275</v>
      </c>
      <c r="E89" s="88">
        <f>SUM(NV_Skutečnost13!E89)</f>
        <v>393428</v>
      </c>
      <c r="F89" s="290"/>
    </row>
    <row r="90" spans="1:6" ht="15.75" customHeight="1" hidden="1">
      <c r="A90" s="79">
        <v>82</v>
      </c>
      <c r="B90" s="63"/>
      <c r="C90" s="54">
        <v>5513</v>
      </c>
      <c r="D90" s="67" t="s">
        <v>308</v>
      </c>
      <c r="E90" s="88">
        <f>SUM(NV_Skutečnost13!E90)</f>
        <v>0</v>
      </c>
      <c r="F90" s="290"/>
    </row>
    <row r="91" spans="1:6" ht="15.75" customHeight="1" hidden="1">
      <c r="A91" s="79">
        <v>83</v>
      </c>
      <c r="B91" s="63"/>
      <c r="C91" s="54">
        <v>5514</v>
      </c>
      <c r="D91" s="67" t="s">
        <v>307</v>
      </c>
      <c r="E91" s="88">
        <f>SUM(NV_Skutečnost13!E91)</f>
        <v>0</v>
      </c>
      <c r="F91" s="290"/>
    </row>
    <row r="92" spans="1:6" ht="15.75" customHeight="1" hidden="1">
      <c r="A92" s="79">
        <v>84</v>
      </c>
      <c r="B92" s="63" t="s">
        <v>176</v>
      </c>
      <c r="C92" s="41">
        <v>552</v>
      </c>
      <c r="D92" s="9" t="s">
        <v>278</v>
      </c>
      <c r="E92" s="89">
        <f>SUM(E93,E94)</f>
        <v>75436</v>
      </c>
      <c r="F92" s="290"/>
    </row>
    <row r="93" spans="1:6" ht="15.75" customHeight="1" hidden="1">
      <c r="A93" s="79">
        <v>85</v>
      </c>
      <c r="B93" s="63"/>
      <c r="C93" s="54">
        <v>5521</v>
      </c>
      <c r="D93" s="10" t="s">
        <v>276</v>
      </c>
      <c r="E93" s="88">
        <f>SUM(NV_Skutečnost13!E93)</f>
        <v>75436</v>
      </c>
      <c r="F93" s="290"/>
    </row>
    <row r="94" spans="1:6" ht="15.75" customHeight="1" hidden="1">
      <c r="A94" s="79">
        <v>86</v>
      </c>
      <c r="B94" s="63"/>
      <c r="C94" s="54">
        <v>5522</v>
      </c>
      <c r="D94" s="10" t="s">
        <v>277</v>
      </c>
      <c r="E94" s="88">
        <f>SUM(NV_Skutečnost13!E94)</f>
        <v>0</v>
      </c>
      <c r="F94" s="290"/>
    </row>
    <row r="95" spans="1:6" ht="15.75" customHeight="1" hidden="1">
      <c r="A95" s="79">
        <v>87</v>
      </c>
      <c r="B95" s="63" t="s">
        <v>177</v>
      </c>
      <c r="C95" s="41">
        <v>553</v>
      </c>
      <c r="D95" s="9" t="s">
        <v>124</v>
      </c>
      <c r="E95" s="88">
        <f>SUM(NV_Skutečnost13!E95)</f>
        <v>0</v>
      </c>
      <c r="F95" s="290"/>
    </row>
    <row r="96" spans="1:6" ht="15.75" customHeight="1" hidden="1">
      <c r="A96" s="79">
        <v>88</v>
      </c>
      <c r="B96" s="63" t="s">
        <v>178</v>
      </c>
      <c r="C96" s="41">
        <v>554</v>
      </c>
      <c r="D96" s="9" t="s">
        <v>45</v>
      </c>
      <c r="E96" s="88">
        <f>SUM(NV_Skutečnost13!E96)</f>
        <v>0</v>
      </c>
      <c r="F96" s="290"/>
    </row>
    <row r="97" spans="1:6" ht="15.75" customHeight="1" hidden="1">
      <c r="A97" s="79">
        <v>89</v>
      </c>
      <c r="B97" s="63" t="s">
        <v>179</v>
      </c>
      <c r="C97" s="41">
        <v>556</v>
      </c>
      <c r="D97" s="9" t="s">
        <v>181</v>
      </c>
      <c r="E97" s="88">
        <f>SUM(NV_Skutečnost13!E97)</f>
        <v>0</v>
      </c>
      <c r="F97" s="290"/>
    </row>
    <row r="98" spans="1:6" ht="15.75" customHeight="1" hidden="1">
      <c r="A98" s="79">
        <v>90</v>
      </c>
      <c r="B98" s="63" t="s">
        <v>180</v>
      </c>
      <c r="C98" s="41">
        <v>559</v>
      </c>
      <c r="D98" s="9" t="s">
        <v>182</v>
      </c>
      <c r="E98" s="88">
        <f>SUM(NV_Skutečnost13!E98)</f>
        <v>0</v>
      </c>
      <c r="F98" s="290"/>
    </row>
    <row r="99" spans="1:6" ht="15.75" customHeight="1" hidden="1">
      <c r="A99" s="79">
        <v>91</v>
      </c>
      <c r="B99" s="63" t="s">
        <v>287</v>
      </c>
      <c r="C99" s="41">
        <v>58</v>
      </c>
      <c r="D99" s="9" t="s">
        <v>288</v>
      </c>
      <c r="E99" s="91">
        <f>SUM(E100)</f>
        <v>70000</v>
      </c>
      <c r="F99" s="290"/>
    </row>
    <row r="100" spans="1:6" ht="15.75" customHeight="1" hidden="1">
      <c r="A100" s="79">
        <v>92</v>
      </c>
      <c r="B100" s="63" t="s">
        <v>309</v>
      </c>
      <c r="C100" s="41">
        <v>581</v>
      </c>
      <c r="D100" s="9" t="s">
        <v>286</v>
      </c>
      <c r="E100" s="239">
        <f>SUM(NV_Skutečnost13!E100)</f>
        <v>70000</v>
      </c>
      <c r="F100" s="290"/>
    </row>
    <row r="101" spans="1:6" ht="15.75" customHeight="1" hidden="1">
      <c r="A101" s="79">
        <v>93</v>
      </c>
      <c r="B101" s="63" t="s">
        <v>183</v>
      </c>
      <c r="C101" s="43">
        <v>59</v>
      </c>
      <c r="D101" s="11" t="s">
        <v>46</v>
      </c>
      <c r="E101" s="105">
        <f>SUM(E102)</f>
        <v>0</v>
      </c>
      <c r="F101" s="290"/>
    </row>
    <row r="102" spans="1:6" ht="15.75" customHeight="1" hidden="1" thickBot="1">
      <c r="A102" s="79">
        <v>94</v>
      </c>
      <c r="B102" s="63" t="s">
        <v>184</v>
      </c>
      <c r="C102" s="41">
        <v>595</v>
      </c>
      <c r="D102" s="9" t="s">
        <v>266</v>
      </c>
      <c r="E102" s="240">
        <f>SUM(NV_Skutečnost13!E102)</f>
        <v>0</v>
      </c>
      <c r="F102" s="290"/>
    </row>
    <row r="103" spans="1:6" ht="15.75" customHeight="1" hidden="1" thickBot="1">
      <c r="A103" s="80">
        <v>65</v>
      </c>
      <c r="B103" s="61" t="s">
        <v>185</v>
      </c>
      <c r="C103" s="39">
        <v>6</v>
      </c>
      <c r="D103" s="15" t="s">
        <v>186</v>
      </c>
      <c r="E103" s="106">
        <f>SUM(E104,E118,E123,E128,E154,E162,E165)</f>
        <v>127979444</v>
      </c>
      <c r="F103" s="290"/>
    </row>
    <row r="104" spans="1:6" ht="15.75" customHeight="1" hidden="1">
      <c r="A104" s="78">
        <v>96</v>
      </c>
      <c r="B104" s="62" t="s">
        <v>187</v>
      </c>
      <c r="C104" s="40">
        <v>60</v>
      </c>
      <c r="D104" s="8" t="s">
        <v>47</v>
      </c>
      <c r="E104" s="107">
        <f>SUM(E105,E111,E117)</f>
        <v>12967893</v>
      </c>
      <c r="F104" s="290"/>
    </row>
    <row r="105" spans="1:6" ht="15.75" customHeight="1" hidden="1">
      <c r="A105" s="79">
        <v>97</v>
      </c>
      <c r="B105" s="63" t="s">
        <v>188</v>
      </c>
      <c r="C105" s="41">
        <v>601</v>
      </c>
      <c r="D105" s="9" t="s">
        <v>48</v>
      </c>
      <c r="E105" s="89">
        <f>SUM(E106:E110)</f>
        <v>485812</v>
      </c>
      <c r="F105" s="290"/>
    </row>
    <row r="106" spans="1:6" ht="15.75" customHeight="1" hidden="1">
      <c r="A106" s="79">
        <v>98</v>
      </c>
      <c r="B106" s="63"/>
      <c r="C106" s="54">
        <v>6011</v>
      </c>
      <c r="D106" s="10" t="s">
        <v>189</v>
      </c>
      <c r="E106" s="88">
        <f>SUM(NV_Skutečnost13!E106)</f>
        <v>0</v>
      </c>
      <c r="F106" s="290"/>
    </row>
    <row r="107" spans="1:6" ht="15.75" customHeight="1" hidden="1">
      <c r="A107" s="79">
        <v>99</v>
      </c>
      <c r="B107" s="63"/>
      <c r="C107" s="54">
        <v>6012</v>
      </c>
      <c r="D107" s="10" t="s">
        <v>49</v>
      </c>
      <c r="E107" s="88">
        <f>SUM(NV_Skutečnost13!E107)</f>
        <v>0</v>
      </c>
      <c r="F107" s="290"/>
    </row>
    <row r="108" spans="1:6" ht="15.75" customHeight="1" hidden="1">
      <c r="A108" s="79">
        <v>100</v>
      </c>
      <c r="B108" s="63"/>
      <c r="C108" s="54">
        <v>6013</v>
      </c>
      <c r="D108" s="14" t="s">
        <v>338</v>
      </c>
      <c r="E108" s="88">
        <f>SUM(NV_Skutečnost13!E108)</f>
        <v>0</v>
      </c>
      <c r="F108" s="290"/>
    </row>
    <row r="109" spans="1:6" ht="15.75" customHeight="1" hidden="1">
      <c r="A109" s="79">
        <v>101</v>
      </c>
      <c r="B109" s="63"/>
      <c r="C109" s="54">
        <v>6014</v>
      </c>
      <c r="D109" s="14" t="s">
        <v>50</v>
      </c>
      <c r="E109" s="88">
        <f>SUM(NV_Skutečnost13!E109)</f>
        <v>0</v>
      </c>
      <c r="F109" s="290"/>
    </row>
    <row r="110" spans="1:6" ht="15.75" customHeight="1" hidden="1">
      <c r="A110" s="79">
        <v>102</v>
      </c>
      <c r="B110" s="63"/>
      <c r="C110" s="54">
        <v>6015</v>
      </c>
      <c r="D110" s="14" t="s">
        <v>51</v>
      </c>
      <c r="E110" s="88">
        <f>SUM(NV_Skutečnost13!E110)</f>
        <v>485812</v>
      </c>
      <c r="F110" s="290"/>
    </row>
    <row r="111" spans="1:6" ht="15.75" customHeight="1" hidden="1">
      <c r="A111" s="79">
        <v>103</v>
      </c>
      <c r="B111" s="63" t="s">
        <v>190</v>
      </c>
      <c r="C111" s="41">
        <v>602</v>
      </c>
      <c r="D111" s="9" t="s">
        <v>52</v>
      </c>
      <c r="E111" s="89">
        <f>SUM(E112:E116)</f>
        <v>12482081</v>
      </c>
      <c r="F111" s="290"/>
    </row>
    <row r="112" spans="1:6" ht="15.75" customHeight="1" hidden="1">
      <c r="A112" s="79">
        <v>104</v>
      </c>
      <c r="B112" s="63"/>
      <c r="C112" s="54">
        <v>6021</v>
      </c>
      <c r="D112" s="10" t="s">
        <v>191</v>
      </c>
      <c r="E112" s="88">
        <f>SUM(NV_Skutečnost13!E112)</f>
        <v>547362</v>
      </c>
      <c r="F112" s="290"/>
    </row>
    <row r="113" spans="1:6" ht="15.75" customHeight="1" hidden="1">
      <c r="A113" s="79">
        <v>105</v>
      </c>
      <c r="B113" s="63"/>
      <c r="C113" s="54">
        <v>6022</v>
      </c>
      <c r="D113" s="10" t="s">
        <v>53</v>
      </c>
      <c r="E113" s="88">
        <f>SUM(NV_Skutečnost13!E113)</f>
        <v>10744</v>
      </c>
      <c r="F113" s="290"/>
    </row>
    <row r="114" spans="1:6" ht="15.75" customHeight="1" hidden="1">
      <c r="A114" s="79">
        <v>106</v>
      </c>
      <c r="B114" s="63"/>
      <c r="C114" s="54">
        <v>6023</v>
      </c>
      <c r="D114" s="10" t="s">
        <v>54</v>
      </c>
      <c r="E114" s="88">
        <f>SUM(NV_Skutečnost13!E114)</f>
        <v>0</v>
      </c>
      <c r="F114" s="290"/>
    </row>
    <row r="115" spans="1:6" ht="15.75" customHeight="1" hidden="1">
      <c r="A115" s="79">
        <v>107</v>
      </c>
      <c r="B115" s="63"/>
      <c r="C115" s="54">
        <v>6026</v>
      </c>
      <c r="D115" s="10" t="s">
        <v>55</v>
      </c>
      <c r="E115" s="88">
        <f>SUM(NV_Skutečnost13!E115)</f>
        <v>11175962</v>
      </c>
      <c r="F115" s="290"/>
    </row>
    <row r="116" spans="1:6" ht="15.75" customHeight="1" hidden="1">
      <c r="A116" s="79">
        <v>108</v>
      </c>
      <c r="B116" s="63"/>
      <c r="C116" s="54">
        <v>6027</v>
      </c>
      <c r="D116" s="14" t="s">
        <v>339</v>
      </c>
      <c r="E116" s="88">
        <f>SUM(NV_Skutečnost13!E116)</f>
        <v>748013</v>
      </c>
      <c r="F116" s="290"/>
    </row>
    <row r="117" spans="1:6" ht="15.75" customHeight="1" hidden="1">
      <c r="A117" s="79">
        <v>109</v>
      </c>
      <c r="B117" s="63" t="s">
        <v>192</v>
      </c>
      <c r="C117" s="41">
        <v>604</v>
      </c>
      <c r="D117" s="9" t="s">
        <v>56</v>
      </c>
      <c r="E117" s="88">
        <f>SUM(NV_Skutečnost13!E117)</f>
        <v>0</v>
      </c>
      <c r="F117" s="290"/>
    </row>
    <row r="118" spans="1:6" ht="15.75" customHeight="1" hidden="1">
      <c r="A118" s="79">
        <v>110</v>
      </c>
      <c r="B118" s="63" t="s">
        <v>193</v>
      </c>
      <c r="C118" s="43">
        <v>61</v>
      </c>
      <c r="D118" s="11" t="s">
        <v>57</v>
      </c>
      <c r="E118" s="105">
        <f>SUM(E119:E122)</f>
        <v>218231</v>
      </c>
      <c r="F118" s="290"/>
    </row>
    <row r="119" spans="1:6" ht="15.75" customHeight="1" hidden="1">
      <c r="A119" s="79">
        <v>111</v>
      </c>
      <c r="B119" s="63" t="s">
        <v>194</v>
      </c>
      <c r="C119" s="41">
        <v>611</v>
      </c>
      <c r="D119" s="9" t="s">
        <v>58</v>
      </c>
      <c r="E119" s="239">
        <f>SUM(NV_Skutečnost13!E119)</f>
        <v>0</v>
      </c>
      <c r="F119" s="290"/>
    </row>
    <row r="120" spans="1:6" ht="15.75" customHeight="1" hidden="1">
      <c r="A120" s="79">
        <v>112</v>
      </c>
      <c r="B120" s="63" t="s">
        <v>195</v>
      </c>
      <c r="C120" s="41">
        <v>612</v>
      </c>
      <c r="D120" s="9" t="s">
        <v>59</v>
      </c>
      <c r="E120" s="239">
        <f>SUM(NV_Skutečnost13!E120)</f>
        <v>0</v>
      </c>
      <c r="F120" s="290"/>
    </row>
    <row r="121" spans="1:6" ht="15.75" customHeight="1" hidden="1">
      <c r="A121" s="79">
        <v>113</v>
      </c>
      <c r="B121" s="63" t="s">
        <v>196</v>
      </c>
      <c r="C121" s="41">
        <v>613</v>
      </c>
      <c r="D121" s="9" t="s">
        <v>60</v>
      </c>
      <c r="E121" s="239">
        <f>SUM(NV_Skutečnost13!E121)</f>
        <v>0</v>
      </c>
      <c r="F121" s="290"/>
    </row>
    <row r="122" spans="1:6" ht="15.75" customHeight="1" hidden="1">
      <c r="A122" s="79">
        <v>114</v>
      </c>
      <c r="B122" s="63" t="s">
        <v>197</v>
      </c>
      <c r="C122" s="41">
        <v>614</v>
      </c>
      <c r="D122" s="9" t="s">
        <v>61</v>
      </c>
      <c r="E122" s="239">
        <f>SUM(NV_Skutečnost13!E122)</f>
        <v>218231</v>
      </c>
      <c r="F122" s="290"/>
    </row>
    <row r="123" spans="1:6" ht="15.75" customHeight="1" hidden="1">
      <c r="A123" s="79">
        <v>115</v>
      </c>
      <c r="B123" s="63" t="s">
        <v>198</v>
      </c>
      <c r="C123" s="43">
        <v>62</v>
      </c>
      <c r="D123" s="11" t="s">
        <v>62</v>
      </c>
      <c r="E123" s="105">
        <f>SUM(E124:E127)</f>
        <v>3568064</v>
      </c>
      <c r="F123" s="290"/>
    </row>
    <row r="124" spans="1:6" ht="15.75" customHeight="1" hidden="1">
      <c r="A124" s="79">
        <v>116</v>
      </c>
      <c r="B124" s="63" t="s">
        <v>199</v>
      </c>
      <c r="C124" s="41">
        <v>621</v>
      </c>
      <c r="D124" s="9" t="s">
        <v>63</v>
      </c>
      <c r="E124" s="239">
        <f>SUM(NV_Skutečnost13!E124)</f>
        <v>312982</v>
      </c>
      <c r="F124" s="290"/>
    </row>
    <row r="125" spans="1:6" ht="15.75" customHeight="1" hidden="1">
      <c r="A125" s="79">
        <v>117</v>
      </c>
      <c r="B125" s="63" t="s">
        <v>200</v>
      </c>
      <c r="C125" s="41">
        <v>622</v>
      </c>
      <c r="D125" s="9" t="s">
        <v>64</v>
      </c>
      <c r="E125" s="239">
        <f>SUM(NV_Skutečnost13!E125)</f>
        <v>3255082</v>
      </c>
      <c r="F125" s="290"/>
    </row>
    <row r="126" spans="1:6" ht="15.75" customHeight="1" hidden="1">
      <c r="A126" s="79">
        <v>118</v>
      </c>
      <c r="B126" s="63" t="s">
        <v>201</v>
      </c>
      <c r="C126" s="41">
        <v>623</v>
      </c>
      <c r="D126" s="9" t="s">
        <v>65</v>
      </c>
      <c r="E126" s="239">
        <f>SUM(NV_Skutečnost13!E126)</f>
        <v>0</v>
      </c>
      <c r="F126" s="290"/>
    </row>
    <row r="127" spans="1:6" ht="15.75" customHeight="1" hidden="1">
      <c r="A127" s="79">
        <v>119</v>
      </c>
      <c r="B127" s="63" t="s">
        <v>202</v>
      </c>
      <c r="C127" s="41">
        <v>624</v>
      </c>
      <c r="D127" s="9" t="s">
        <v>66</v>
      </c>
      <c r="E127" s="239">
        <f>SUM(NV_Skutečnost13!E127)</f>
        <v>0</v>
      </c>
      <c r="F127" s="290"/>
    </row>
    <row r="128" spans="1:6" ht="15.75" customHeight="1" hidden="1">
      <c r="A128" s="79">
        <v>120</v>
      </c>
      <c r="B128" s="63" t="s">
        <v>203</v>
      </c>
      <c r="C128" s="43">
        <v>64</v>
      </c>
      <c r="D128" s="11" t="s">
        <v>67</v>
      </c>
      <c r="E128" s="105">
        <f>SUM(E129:E134,E146)</f>
        <v>18950308</v>
      </c>
      <c r="F128" s="290"/>
    </row>
    <row r="129" spans="1:6" ht="15.75" customHeight="1" hidden="1">
      <c r="A129" s="79">
        <v>121</v>
      </c>
      <c r="B129" s="63" t="s">
        <v>204</v>
      </c>
      <c r="C129" s="41">
        <v>641</v>
      </c>
      <c r="D129" s="9" t="s">
        <v>37</v>
      </c>
      <c r="E129" s="239">
        <f>SUM(NV_Skutečnost13!E129)</f>
        <v>0</v>
      </c>
      <c r="F129" s="290"/>
    </row>
    <row r="130" spans="1:6" ht="15.75" customHeight="1" hidden="1">
      <c r="A130" s="79">
        <v>122</v>
      </c>
      <c r="B130" s="63" t="s">
        <v>205</v>
      </c>
      <c r="C130" s="41">
        <v>642</v>
      </c>
      <c r="D130" s="9" t="s">
        <v>38</v>
      </c>
      <c r="E130" s="239">
        <f>SUM(NV_Skutečnost13!E130)</f>
        <v>0</v>
      </c>
      <c r="F130" s="290"/>
    </row>
    <row r="131" spans="1:6" ht="15.75" customHeight="1" hidden="1">
      <c r="A131" s="79">
        <v>123</v>
      </c>
      <c r="B131" s="63" t="s">
        <v>206</v>
      </c>
      <c r="C131" s="41">
        <v>643</v>
      </c>
      <c r="D131" s="9" t="s">
        <v>121</v>
      </c>
      <c r="E131" s="239">
        <f>SUM(NV_Skutečnost13!E131)</f>
        <v>0</v>
      </c>
      <c r="F131" s="290"/>
    </row>
    <row r="132" spans="1:6" ht="15.75" customHeight="1" hidden="1">
      <c r="A132" s="79">
        <v>124</v>
      </c>
      <c r="B132" s="63" t="s">
        <v>207</v>
      </c>
      <c r="C132" s="41">
        <v>644</v>
      </c>
      <c r="D132" s="9" t="s">
        <v>39</v>
      </c>
      <c r="E132" s="239">
        <f>SUM(NV_Skutečnost13!E132)</f>
        <v>5758</v>
      </c>
      <c r="F132" s="290"/>
    </row>
    <row r="133" spans="1:6" ht="15.75" customHeight="1" hidden="1">
      <c r="A133" s="79">
        <v>125</v>
      </c>
      <c r="B133" s="63" t="s">
        <v>208</v>
      </c>
      <c r="C133" s="41">
        <v>645</v>
      </c>
      <c r="D133" s="9" t="s">
        <v>68</v>
      </c>
      <c r="E133" s="239">
        <f>SUM(NV_Skutečnost13!E133)</f>
        <v>532</v>
      </c>
      <c r="F133" s="290"/>
    </row>
    <row r="134" spans="1:6" ht="15.75" customHeight="1" hidden="1">
      <c r="A134" s="79">
        <v>126</v>
      </c>
      <c r="B134" s="63" t="s">
        <v>209</v>
      </c>
      <c r="C134" s="41">
        <v>648</v>
      </c>
      <c r="D134" s="9" t="s">
        <v>116</v>
      </c>
      <c r="E134" s="105">
        <f>SUM(E135,E138,E139,E145)</f>
        <v>4225163</v>
      </c>
      <c r="F134" s="290"/>
    </row>
    <row r="135" spans="1:6" ht="15.75" customHeight="1" hidden="1">
      <c r="A135" s="79">
        <v>127</v>
      </c>
      <c r="B135" s="63"/>
      <c r="C135" s="54">
        <v>6481</v>
      </c>
      <c r="D135" s="66" t="s">
        <v>210</v>
      </c>
      <c r="E135" s="108">
        <f>SUM(E136,E137)</f>
        <v>0</v>
      </c>
      <c r="F135" s="290"/>
    </row>
    <row r="136" spans="1:6" ht="15.75" customHeight="1" hidden="1">
      <c r="A136" s="79">
        <v>128</v>
      </c>
      <c r="B136" s="63"/>
      <c r="C136" s="54">
        <v>64811</v>
      </c>
      <c r="D136" s="66" t="s">
        <v>234</v>
      </c>
      <c r="E136" s="238">
        <f>SUM(NV_Skutečnost13!E136)</f>
        <v>0</v>
      </c>
      <c r="F136" s="290"/>
    </row>
    <row r="137" spans="1:6" ht="15.75" customHeight="1" hidden="1">
      <c r="A137" s="79">
        <v>129</v>
      </c>
      <c r="B137" s="63"/>
      <c r="C137" s="54">
        <v>64812</v>
      </c>
      <c r="D137" s="66" t="s">
        <v>353</v>
      </c>
      <c r="E137" s="238">
        <f>SUM(NV_Skutečnost13!E137)</f>
        <v>0</v>
      </c>
      <c r="F137" s="290"/>
    </row>
    <row r="138" spans="1:6" ht="15.75" customHeight="1" hidden="1">
      <c r="A138" s="79">
        <v>130</v>
      </c>
      <c r="B138" s="63"/>
      <c r="C138" s="54">
        <v>6482</v>
      </c>
      <c r="D138" s="68" t="s">
        <v>117</v>
      </c>
      <c r="E138" s="238">
        <f>SUM(NV_Skutečnost13!E138)</f>
        <v>0</v>
      </c>
      <c r="F138" s="290"/>
    </row>
    <row r="139" spans="1:6" ht="15.75" customHeight="1" hidden="1">
      <c r="A139" s="79">
        <v>131</v>
      </c>
      <c r="B139" s="63"/>
      <c r="C139" s="54">
        <v>6483</v>
      </c>
      <c r="D139" s="68" t="s">
        <v>211</v>
      </c>
      <c r="E139" s="108">
        <f>SUM(E140:E144)</f>
        <v>3164619</v>
      </c>
      <c r="F139" s="290"/>
    </row>
    <row r="140" spans="1:6" ht="15.75" customHeight="1" hidden="1">
      <c r="A140" s="79">
        <v>132</v>
      </c>
      <c r="B140" s="63"/>
      <c r="C140" s="54">
        <v>64831</v>
      </c>
      <c r="D140" s="67" t="s">
        <v>296</v>
      </c>
      <c r="E140" s="238">
        <f>SUM(NV_Skutečnost13!E140)</f>
        <v>7000</v>
      </c>
      <c r="F140" s="290"/>
    </row>
    <row r="141" spans="1:6" ht="15.75" customHeight="1" hidden="1">
      <c r="A141" s="79">
        <v>133</v>
      </c>
      <c r="B141" s="63"/>
      <c r="C141" s="54">
        <v>64832</v>
      </c>
      <c r="D141" s="67" t="s">
        <v>310</v>
      </c>
      <c r="E141" s="238">
        <f>SUM(NV_Skutečnost13!E141)</f>
        <v>473000</v>
      </c>
      <c r="F141" s="290"/>
    </row>
    <row r="142" spans="1:6" ht="15.75" customHeight="1" hidden="1">
      <c r="A142" s="79">
        <v>134</v>
      </c>
      <c r="B142" s="63"/>
      <c r="C142" s="54">
        <v>64833</v>
      </c>
      <c r="D142" s="67" t="s">
        <v>297</v>
      </c>
      <c r="E142" s="238">
        <f>SUM(NV_Skutečnost13!E142)</f>
        <v>599880</v>
      </c>
      <c r="F142" s="290"/>
    </row>
    <row r="143" spans="1:6" ht="15.75" customHeight="1" hidden="1">
      <c r="A143" s="79">
        <v>135</v>
      </c>
      <c r="B143" s="63"/>
      <c r="C143" s="54">
        <v>64834</v>
      </c>
      <c r="D143" s="67" t="s">
        <v>298</v>
      </c>
      <c r="E143" s="238">
        <f>SUM(NV_Skutečnost13!E143)</f>
        <v>1644739</v>
      </c>
      <c r="F143" s="290"/>
    </row>
    <row r="144" spans="1:6" ht="15.75" customHeight="1" hidden="1">
      <c r="A144" s="79">
        <v>136</v>
      </c>
      <c r="B144" s="63"/>
      <c r="C144" s="54">
        <v>64835</v>
      </c>
      <c r="D144" s="69" t="s">
        <v>212</v>
      </c>
      <c r="E144" s="238">
        <f>SUM(NV_Skutečnost13!E144)</f>
        <v>440000</v>
      </c>
      <c r="F144" s="290"/>
    </row>
    <row r="145" spans="1:6" ht="15.75" customHeight="1" hidden="1">
      <c r="A145" s="79">
        <v>137</v>
      </c>
      <c r="B145" s="63"/>
      <c r="C145" s="54">
        <v>6484</v>
      </c>
      <c r="D145" s="70" t="s">
        <v>272</v>
      </c>
      <c r="E145" s="238">
        <f>SUM(NV_Skutečnost13!E145)</f>
        <v>1060544</v>
      </c>
      <c r="F145" s="290"/>
    </row>
    <row r="146" spans="1:6" ht="15.75" customHeight="1" hidden="1">
      <c r="A146" s="79">
        <v>138</v>
      </c>
      <c r="B146" s="63" t="s">
        <v>311</v>
      </c>
      <c r="C146" s="41">
        <v>649</v>
      </c>
      <c r="D146" s="70" t="s">
        <v>69</v>
      </c>
      <c r="E146" s="105">
        <f>SUM(E147:E153)</f>
        <v>14718855</v>
      </c>
      <c r="F146" s="290"/>
    </row>
    <row r="147" spans="1:6" ht="15.75" customHeight="1" hidden="1">
      <c r="A147" s="79">
        <v>139</v>
      </c>
      <c r="B147" s="63"/>
      <c r="C147" s="42">
        <v>6491</v>
      </c>
      <c r="D147" s="67" t="s">
        <v>213</v>
      </c>
      <c r="E147" s="88">
        <f>SUM(NV_Skutečnost13!E147)</f>
        <v>0</v>
      </c>
      <c r="F147" s="290"/>
    </row>
    <row r="148" spans="1:6" ht="15.75" customHeight="1" hidden="1">
      <c r="A148" s="79">
        <v>140</v>
      </c>
      <c r="B148" s="63"/>
      <c r="C148" s="42">
        <v>6492</v>
      </c>
      <c r="D148" s="67" t="s">
        <v>70</v>
      </c>
      <c r="E148" s="88">
        <f>SUM(NV_Skutečnost13!E148)</f>
        <v>0</v>
      </c>
      <c r="F148" s="290"/>
    </row>
    <row r="149" spans="1:6" ht="15.75" customHeight="1" hidden="1">
      <c r="A149" s="79">
        <v>141</v>
      </c>
      <c r="B149" s="63"/>
      <c r="C149" s="42">
        <v>6493</v>
      </c>
      <c r="D149" s="67" t="s">
        <v>71</v>
      </c>
      <c r="E149" s="88">
        <f>SUM(NV_Skutečnost13!E149)</f>
        <v>0</v>
      </c>
      <c r="F149" s="290"/>
    </row>
    <row r="150" spans="1:6" ht="15.75" customHeight="1" hidden="1">
      <c r="A150" s="79">
        <v>142</v>
      </c>
      <c r="B150" s="63"/>
      <c r="C150" s="42">
        <v>6494</v>
      </c>
      <c r="D150" s="67" t="s">
        <v>72</v>
      </c>
      <c r="E150" s="88">
        <f>SUM(NV_Skutečnost13!E150)</f>
        <v>0</v>
      </c>
      <c r="F150" s="290"/>
    </row>
    <row r="151" spans="1:6" ht="15.75" customHeight="1" hidden="1">
      <c r="A151" s="79">
        <v>143</v>
      </c>
      <c r="B151" s="63"/>
      <c r="C151" s="42">
        <v>6495</v>
      </c>
      <c r="D151" s="67" t="s">
        <v>279</v>
      </c>
      <c r="E151" s="88">
        <f>SUM(NV_Skutečnost13!E151)</f>
        <v>13780936</v>
      </c>
      <c r="F151" s="290"/>
    </row>
    <row r="152" spans="1:6" ht="15.75" customHeight="1" hidden="1">
      <c r="A152" s="79">
        <v>144</v>
      </c>
      <c r="B152" s="63"/>
      <c r="C152" s="42">
        <v>6498</v>
      </c>
      <c r="D152" s="10" t="s">
        <v>337</v>
      </c>
      <c r="E152" s="88">
        <f>SUM(NV_Skutečnost13!E152)</f>
        <v>937919</v>
      </c>
      <c r="F152" s="290"/>
    </row>
    <row r="153" spans="1:6" ht="15.75" customHeight="1" hidden="1">
      <c r="A153" s="79">
        <v>145</v>
      </c>
      <c r="B153" s="63"/>
      <c r="C153" s="113">
        <v>6499</v>
      </c>
      <c r="D153" s="67" t="s">
        <v>380</v>
      </c>
      <c r="E153" s="88">
        <f>SUM(NV_Skutečnost13!E153)</f>
        <v>0</v>
      </c>
      <c r="F153" s="330"/>
    </row>
    <row r="154" spans="1:6" ht="15.75" customHeight="1" hidden="1">
      <c r="A154" s="79">
        <v>146</v>
      </c>
      <c r="B154" s="63" t="s">
        <v>214</v>
      </c>
      <c r="C154" s="43">
        <v>65</v>
      </c>
      <c r="D154" s="11" t="s">
        <v>303</v>
      </c>
      <c r="E154" s="105">
        <f>SUM(E155:E161)</f>
        <v>349140</v>
      </c>
      <c r="F154" s="290"/>
    </row>
    <row r="155" spans="1:6" ht="15.75" customHeight="1" hidden="1">
      <c r="A155" s="79">
        <v>147</v>
      </c>
      <c r="B155" s="63" t="s">
        <v>215</v>
      </c>
      <c r="C155" s="44">
        <v>651</v>
      </c>
      <c r="D155" s="13" t="s">
        <v>73</v>
      </c>
      <c r="E155" s="241">
        <f>SUM(NV_Skutečnost13!E155)</f>
        <v>744</v>
      </c>
      <c r="F155" s="290"/>
    </row>
    <row r="156" spans="1:6" ht="15.75" customHeight="1" hidden="1">
      <c r="A156" s="79">
        <v>148</v>
      </c>
      <c r="B156" s="63" t="s">
        <v>216</v>
      </c>
      <c r="C156" s="41">
        <v>653</v>
      </c>
      <c r="D156" s="9" t="s">
        <v>125</v>
      </c>
      <c r="E156" s="241">
        <f>SUM(NV_Skutečnost13!E156)</f>
        <v>0</v>
      </c>
      <c r="F156" s="290"/>
    </row>
    <row r="157" spans="1:6" ht="15.75" customHeight="1" hidden="1">
      <c r="A157" s="79">
        <v>149</v>
      </c>
      <c r="B157" s="63" t="s">
        <v>217</v>
      </c>
      <c r="C157" s="41">
        <v>654</v>
      </c>
      <c r="D157" s="9" t="s">
        <v>75</v>
      </c>
      <c r="E157" s="241">
        <f>SUM(NV_Skutečnost13!E157)</f>
        <v>62980</v>
      </c>
      <c r="F157" s="290"/>
    </row>
    <row r="158" spans="1:6" ht="15.75" customHeight="1" hidden="1">
      <c r="A158" s="79">
        <v>150</v>
      </c>
      <c r="B158" s="63" t="s">
        <v>218</v>
      </c>
      <c r="C158" s="41">
        <v>655</v>
      </c>
      <c r="D158" s="9" t="s">
        <v>76</v>
      </c>
      <c r="E158" s="241">
        <f>SUM(NV_Skutečnost13!E158)</f>
        <v>0</v>
      </c>
      <c r="F158" s="290"/>
    </row>
    <row r="159" spans="1:6" ht="15.75" customHeight="1" hidden="1">
      <c r="A159" s="79">
        <v>151</v>
      </c>
      <c r="B159" s="63" t="s">
        <v>219</v>
      </c>
      <c r="C159" s="41">
        <v>656</v>
      </c>
      <c r="D159" s="9" t="s">
        <v>220</v>
      </c>
      <c r="E159" s="241">
        <f>SUM(NV_Skutečnost13!E159)</f>
        <v>285416</v>
      </c>
      <c r="F159" s="290"/>
    </row>
    <row r="160" spans="1:6" ht="15.75" customHeight="1" hidden="1">
      <c r="A160" s="79">
        <v>152</v>
      </c>
      <c r="B160" s="63" t="s">
        <v>221</v>
      </c>
      <c r="C160" s="41">
        <v>657</v>
      </c>
      <c r="D160" s="9" t="s">
        <v>74</v>
      </c>
      <c r="E160" s="241">
        <f>SUM(NV_Skutečnost13!E160)</f>
        <v>0</v>
      </c>
      <c r="F160" s="290"/>
    </row>
    <row r="161" spans="1:6" ht="15.75" customHeight="1" hidden="1">
      <c r="A161" s="79">
        <v>153</v>
      </c>
      <c r="B161" s="63" t="s">
        <v>225</v>
      </c>
      <c r="C161" s="41">
        <v>659</v>
      </c>
      <c r="D161" s="9" t="s">
        <v>222</v>
      </c>
      <c r="E161" s="241">
        <f>SUM(NV_Skutečnost13!E161)</f>
        <v>0</v>
      </c>
      <c r="F161" s="290"/>
    </row>
    <row r="162" spans="1:6" ht="15.75" customHeight="1" hidden="1">
      <c r="A162" s="79">
        <v>154</v>
      </c>
      <c r="B162" s="110" t="s">
        <v>383</v>
      </c>
      <c r="C162" s="114">
        <v>68</v>
      </c>
      <c r="D162" s="115" t="s">
        <v>381</v>
      </c>
      <c r="E162" s="89">
        <f>SUM(E163,E164)</f>
        <v>25000</v>
      </c>
      <c r="F162" s="330"/>
    </row>
    <row r="163" spans="1:6" ht="15.75" customHeight="1" hidden="1">
      <c r="A163" s="79">
        <v>155</v>
      </c>
      <c r="B163" s="110" t="s">
        <v>384</v>
      </c>
      <c r="C163" s="116">
        <v>681</v>
      </c>
      <c r="D163" s="70" t="s">
        <v>381</v>
      </c>
      <c r="E163" s="239">
        <f>SUM(NV_Skutečnost13!E163)</f>
        <v>25000</v>
      </c>
      <c r="F163" s="330"/>
    </row>
    <row r="164" spans="1:6" ht="15.75" customHeight="1" hidden="1">
      <c r="A164" s="79">
        <v>156</v>
      </c>
      <c r="B164" s="110" t="s">
        <v>385</v>
      </c>
      <c r="C164" s="116">
        <v>682</v>
      </c>
      <c r="D164" s="70" t="s">
        <v>382</v>
      </c>
      <c r="E164" s="239">
        <f>SUM(NV_Skutečnost13!E164)</f>
        <v>0</v>
      </c>
      <c r="F164" s="330"/>
    </row>
    <row r="165" spans="1:6" ht="15.75" customHeight="1" hidden="1">
      <c r="A165" s="79">
        <v>157</v>
      </c>
      <c r="B165" s="63" t="s">
        <v>223</v>
      </c>
      <c r="C165" s="43">
        <v>69</v>
      </c>
      <c r="D165" s="17" t="s">
        <v>224</v>
      </c>
      <c r="E165" s="105">
        <f>SUM(E167,E172,E176)</f>
        <v>91900808</v>
      </c>
      <c r="F165" s="290"/>
    </row>
    <row r="166" spans="1:6" ht="15.75" customHeight="1" hidden="1">
      <c r="A166" s="79">
        <v>158</v>
      </c>
      <c r="B166" s="63" t="s">
        <v>341</v>
      </c>
      <c r="C166" s="41">
        <v>691</v>
      </c>
      <c r="D166" s="95" t="s">
        <v>226</v>
      </c>
      <c r="E166" s="89">
        <f>SUM(E167,E172)</f>
        <v>44340000</v>
      </c>
      <c r="F166" s="290"/>
    </row>
    <row r="167" spans="1:6" ht="15.75" customHeight="1" hidden="1">
      <c r="A167" s="79">
        <v>159</v>
      </c>
      <c r="B167" s="63"/>
      <c r="C167" s="41">
        <v>6911</v>
      </c>
      <c r="D167" s="70" t="s">
        <v>227</v>
      </c>
      <c r="E167" s="89">
        <f>SUM(E168,E169,E171)</f>
        <v>43630000</v>
      </c>
      <c r="F167" s="290"/>
    </row>
    <row r="168" spans="1:6" ht="15.75" customHeight="1" hidden="1">
      <c r="A168" s="79">
        <v>160</v>
      </c>
      <c r="B168" s="63"/>
      <c r="C168" s="42">
        <v>69111</v>
      </c>
      <c r="D168" s="71" t="s">
        <v>372</v>
      </c>
      <c r="E168" s="88">
        <f>SUM(NV_Skutečnost13!E168)</f>
        <v>40312000</v>
      </c>
      <c r="F168" s="290"/>
    </row>
    <row r="169" spans="1:6" ht="15.75" customHeight="1" hidden="1">
      <c r="A169" s="79">
        <v>161</v>
      </c>
      <c r="B169" s="63"/>
      <c r="C169" s="42">
        <v>69112</v>
      </c>
      <c r="D169" s="71" t="s">
        <v>343</v>
      </c>
      <c r="E169" s="88">
        <f>SUM(NV_Skutečnost13!E169)</f>
        <v>3318000</v>
      </c>
      <c r="F169" s="290"/>
    </row>
    <row r="170" spans="1:6" ht="15.75" customHeight="1" hidden="1">
      <c r="A170" s="79">
        <v>162</v>
      </c>
      <c r="B170" s="63"/>
      <c r="C170" s="42">
        <v>691121</v>
      </c>
      <c r="D170" s="71" t="s">
        <v>344</v>
      </c>
      <c r="E170" s="88">
        <f>SUM(NV_Skutečnost13!E170)</f>
        <v>867000</v>
      </c>
      <c r="F170" s="290"/>
    </row>
    <row r="171" spans="1:6" ht="15.75" customHeight="1" hidden="1">
      <c r="A171" s="79">
        <v>163</v>
      </c>
      <c r="B171" s="63"/>
      <c r="C171" s="42">
        <v>69113</v>
      </c>
      <c r="D171" s="71" t="s">
        <v>342</v>
      </c>
      <c r="E171" s="88">
        <f>SUM(NV_Skutečnost13!E171)</f>
        <v>0</v>
      </c>
      <c r="F171" s="290"/>
    </row>
    <row r="172" spans="1:6" ht="15.75" customHeight="1" hidden="1">
      <c r="A172" s="79">
        <v>164</v>
      </c>
      <c r="B172" s="63"/>
      <c r="C172" s="41">
        <v>6912</v>
      </c>
      <c r="D172" s="68" t="s">
        <v>123</v>
      </c>
      <c r="E172" s="89">
        <f>SUM(E173:E175)</f>
        <v>710000</v>
      </c>
      <c r="F172" s="290"/>
    </row>
    <row r="173" spans="1:6" ht="15.75" customHeight="1" hidden="1">
      <c r="A173" s="79">
        <v>165</v>
      </c>
      <c r="B173" s="63"/>
      <c r="C173" s="42">
        <v>69121</v>
      </c>
      <c r="D173" s="71" t="s">
        <v>129</v>
      </c>
      <c r="E173" s="88">
        <f>SUM(NV_Skutečnost13!E173)</f>
        <v>710000</v>
      </c>
      <c r="F173" s="290"/>
    </row>
    <row r="174" spans="1:6" ht="15.75" customHeight="1" hidden="1">
      <c r="A174" s="79">
        <v>166</v>
      </c>
      <c r="B174" s="63"/>
      <c r="C174" s="42">
        <v>69122</v>
      </c>
      <c r="D174" s="16" t="s">
        <v>336</v>
      </c>
      <c r="E174" s="88">
        <f>SUM(NV_Skutečnost13!E174)</f>
        <v>0</v>
      </c>
      <c r="F174" s="290"/>
    </row>
    <row r="175" spans="1:6" ht="15.75" customHeight="1" hidden="1">
      <c r="A175" s="79">
        <v>167</v>
      </c>
      <c r="B175" s="63"/>
      <c r="C175" s="42">
        <v>69125</v>
      </c>
      <c r="D175" s="16" t="s">
        <v>128</v>
      </c>
      <c r="E175" s="88">
        <f>SUM(NV_Skutečnost13!E175)</f>
        <v>0</v>
      </c>
      <c r="F175" s="290"/>
    </row>
    <row r="176" spans="1:6" ht="15.75" customHeight="1" hidden="1">
      <c r="A176" s="79">
        <v>168</v>
      </c>
      <c r="B176" s="63" t="s">
        <v>340</v>
      </c>
      <c r="C176" s="41">
        <v>6913</v>
      </c>
      <c r="D176" s="9" t="s">
        <v>126</v>
      </c>
      <c r="E176" s="89">
        <f>SUM(E177,E178,E180,E181,E183)</f>
        <v>47560808</v>
      </c>
      <c r="F176" s="290"/>
    </row>
    <row r="177" spans="1:6" ht="15.75" customHeight="1" hidden="1">
      <c r="A177" s="79">
        <v>169</v>
      </c>
      <c r="B177" s="63"/>
      <c r="C177" s="42">
        <v>69131</v>
      </c>
      <c r="D177" s="16" t="s">
        <v>127</v>
      </c>
      <c r="E177" s="88">
        <f>SUM(NV_Skutečnost13!E177)</f>
        <v>19364065</v>
      </c>
      <c r="F177" s="290"/>
    </row>
    <row r="178" spans="1:6" ht="15.75" customHeight="1" hidden="1">
      <c r="A178" s="79">
        <v>170</v>
      </c>
      <c r="B178" s="63"/>
      <c r="C178" s="42">
        <v>69132</v>
      </c>
      <c r="D178" s="16" t="s">
        <v>332</v>
      </c>
      <c r="E178" s="88">
        <f>SUM(NV_Skutečnost13!E178)</f>
        <v>5539341</v>
      </c>
      <c r="F178" s="290"/>
    </row>
    <row r="179" spans="1:6" ht="15.75" customHeight="1" hidden="1">
      <c r="A179" s="79">
        <v>171</v>
      </c>
      <c r="B179" s="63"/>
      <c r="C179" s="42">
        <v>691321</v>
      </c>
      <c r="D179" s="16" t="s">
        <v>387</v>
      </c>
      <c r="E179" s="88">
        <f>SUM(NV_Skutečnost13!E179)</f>
        <v>2900000</v>
      </c>
      <c r="F179" s="290"/>
    </row>
    <row r="180" spans="1:6" ht="15.75" customHeight="1" hidden="1">
      <c r="A180" s="79">
        <v>172</v>
      </c>
      <c r="B180" s="63"/>
      <c r="C180" s="42">
        <v>69133</v>
      </c>
      <c r="D180" s="16" t="s">
        <v>333</v>
      </c>
      <c r="E180" s="88">
        <f>SUM(NV_Skutečnost13!E180)</f>
        <v>6782000</v>
      </c>
      <c r="F180" s="290"/>
    </row>
    <row r="181" spans="1:6" ht="15.75" customHeight="1" hidden="1">
      <c r="A181" s="79">
        <v>173</v>
      </c>
      <c r="B181" s="63"/>
      <c r="C181" s="42">
        <v>69134</v>
      </c>
      <c r="D181" s="71" t="s">
        <v>334</v>
      </c>
      <c r="E181" s="88">
        <f>SUM(NV_Skutečnost13!E181)</f>
        <v>3208961</v>
      </c>
      <c r="F181" s="290"/>
    </row>
    <row r="182" spans="1:6" ht="15.75" customHeight="1" hidden="1">
      <c r="A182" s="79">
        <v>174</v>
      </c>
      <c r="B182" s="63"/>
      <c r="C182" s="42">
        <v>691341</v>
      </c>
      <c r="D182" s="16" t="s">
        <v>387</v>
      </c>
      <c r="E182" s="88">
        <f>SUM(NV_Skutečnost13!E182)</f>
        <v>0</v>
      </c>
      <c r="F182" s="290"/>
    </row>
    <row r="183" spans="1:6" ht="15.75" customHeight="1" hidden="1" thickBot="1">
      <c r="A183" s="79">
        <v>175</v>
      </c>
      <c r="B183" s="63"/>
      <c r="C183" s="42">
        <v>69135</v>
      </c>
      <c r="D183" s="71" t="s">
        <v>335</v>
      </c>
      <c r="E183" s="88">
        <f>SUM(NV_Skutečnost13!E183)</f>
        <v>12666441</v>
      </c>
      <c r="F183" s="290"/>
    </row>
    <row r="184" spans="1:6" ht="15.75" customHeight="1" hidden="1" thickBot="1">
      <c r="A184" s="80">
        <v>176</v>
      </c>
      <c r="B184" s="64" t="s">
        <v>228</v>
      </c>
      <c r="C184" s="58"/>
      <c r="D184" s="72" t="s">
        <v>231</v>
      </c>
      <c r="E184" s="109">
        <f>E103-E9</f>
        <v>970461</v>
      </c>
      <c r="F184" s="290"/>
    </row>
    <row r="185" spans="1:6" ht="15.75" customHeight="1" hidden="1" thickBot="1">
      <c r="A185" s="80">
        <v>177</v>
      </c>
      <c r="B185" s="65"/>
      <c r="C185" s="59">
        <v>591</v>
      </c>
      <c r="D185" s="73" t="s">
        <v>46</v>
      </c>
      <c r="E185" s="242">
        <f>SUM(NV_Skutečnost13!E185)</f>
        <v>111720</v>
      </c>
      <c r="F185" s="290"/>
    </row>
    <row r="186" spans="1:6" ht="15.75" customHeight="1" hidden="1" thickBot="1">
      <c r="A186" s="80">
        <v>178</v>
      </c>
      <c r="B186" s="64" t="s">
        <v>229</v>
      </c>
      <c r="C186" s="58"/>
      <c r="D186" s="72" t="s">
        <v>230</v>
      </c>
      <c r="E186" s="109">
        <f>SUM(E184-E185)</f>
        <v>858741</v>
      </c>
      <c r="F186" s="290"/>
    </row>
    <row r="187" spans="1:6" ht="15.75" customHeight="1" hidden="1">
      <c r="A187" s="23"/>
      <c r="B187" s="56"/>
      <c r="C187" s="45"/>
      <c r="D187" s="74"/>
      <c r="E187" s="77"/>
      <c r="F187" s="290"/>
    </row>
    <row r="188" spans="1:6" ht="15.75" customHeight="1" hidden="1">
      <c r="A188" s="23"/>
      <c r="B188" s="56"/>
      <c r="C188" s="45"/>
      <c r="D188" s="74"/>
      <c r="E188" s="77"/>
      <c r="F188" s="290"/>
    </row>
    <row r="189" spans="1:6" ht="20.25" customHeight="1" hidden="1" thickBot="1">
      <c r="A189" s="23"/>
      <c r="B189" s="56"/>
      <c r="C189" s="45"/>
      <c r="D189" s="235"/>
      <c r="E189" s="77"/>
      <c r="F189" s="290"/>
    </row>
    <row r="190" spans="1:6" ht="13.5" hidden="1" thickBot="1">
      <c r="A190" s="24"/>
      <c r="B190" s="55"/>
      <c r="C190" s="117"/>
      <c r="D190" s="122"/>
      <c r="E190" s="123" t="s">
        <v>77</v>
      </c>
      <c r="F190" s="290"/>
    </row>
    <row r="191" spans="1:6" ht="13.5" hidden="1" thickBot="1">
      <c r="A191" s="24"/>
      <c r="B191" s="55"/>
      <c r="C191" s="117"/>
      <c r="D191" s="2"/>
      <c r="E191" s="1"/>
      <c r="F191" s="290"/>
    </row>
    <row r="192" spans="1:6" ht="15.75" hidden="1">
      <c r="A192" s="60" t="s">
        <v>3</v>
      </c>
      <c r="B192" s="124"/>
      <c r="C192" s="125" t="s">
        <v>236</v>
      </c>
      <c r="D192" s="126" t="s">
        <v>390</v>
      </c>
      <c r="E192" s="127"/>
      <c r="F192" s="290"/>
    </row>
    <row r="193" spans="1:7" ht="13.5" hidden="1" thickBot="1">
      <c r="A193" s="22"/>
      <c r="B193" s="128"/>
      <c r="C193" s="129" t="s">
        <v>135</v>
      </c>
      <c r="D193" s="130" t="s">
        <v>78</v>
      </c>
      <c r="E193" s="131" t="s">
        <v>1</v>
      </c>
      <c r="F193" s="331"/>
      <c r="G193" s="52"/>
    </row>
    <row r="194" spans="1:6" ht="12.75" customHeight="1" hidden="1">
      <c r="A194" s="79">
        <v>1</v>
      </c>
      <c r="B194" s="132"/>
      <c r="C194" s="133"/>
      <c r="D194" s="14" t="s">
        <v>79</v>
      </c>
      <c r="E194" s="134">
        <f>SUM(E104,E118,E123)</f>
        <v>16754188</v>
      </c>
      <c r="F194" s="290"/>
    </row>
    <row r="195" spans="1:6" ht="12.75" hidden="1">
      <c r="A195" s="79">
        <v>2</v>
      </c>
      <c r="B195" s="135"/>
      <c r="C195" s="136"/>
      <c r="D195" s="137" t="s">
        <v>67</v>
      </c>
      <c r="E195" s="138">
        <f>SUM(E129:E133,E147:E153,E154,E162)</f>
        <v>15099285</v>
      </c>
      <c r="F195" s="290"/>
    </row>
    <row r="196" spans="1:6" ht="12.75" hidden="1">
      <c r="A196" s="79">
        <v>3</v>
      </c>
      <c r="B196" s="135"/>
      <c r="C196" s="136"/>
      <c r="D196" s="137" t="s">
        <v>80</v>
      </c>
      <c r="E196" s="138">
        <f>SUM(E167)</f>
        <v>43630000</v>
      </c>
      <c r="F196" s="290"/>
    </row>
    <row r="197" spans="1:6" ht="12.75" hidden="1">
      <c r="A197" s="79">
        <v>4</v>
      </c>
      <c r="B197" s="132"/>
      <c r="C197" s="133"/>
      <c r="D197" s="137" t="s">
        <v>81</v>
      </c>
      <c r="E197" s="138">
        <f>SUM(E172)</f>
        <v>710000</v>
      </c>
      <c r="F197" s="290"/>
    </row>
    <row r="198" spans="1:6" ht="12.75" hidden="1">
      <c r="A198" s="79">
        <v>5</v>
      </c>
      <c r="B198" s="132"/>
      <c r="C198" s="133"/>
      <c r="D198" s="137" t="s">
        <v>362</v>
      </c>
      <c r="E198" s="138">
        <f>SUM(E140,E141,E142,E145,E177,E178,E180,E181)</f>
        <v>37034791</v>
      </c>
      <c r="F198" s="290"/>
    </row>
    <row r="199" spans="1:6" ht="12.75" hidden="1">
      <c r="A199" s="79">
        <v>6</v>
      </c>
      <c r="B199" s="132"/>
      <c r="C199" s="133"/>
      <c r="D199" s="137" t="s">
        <v>363</v>
      </c>
      <c r="E199" s="138">
        <f>SUM(E135,E138,E143,E144,E183)</f>
        <v>14751180</v>
      </c>
      <c r="F199" s="290"/>
    </row>
    <row r="200" spans="1:6" ht="15.75" hidden="1">
      <c r="A200" s="83">
        <v>7</v>
      </c>
      <c r="B200" s="139"/>
      <c r="C200" s="140"/>
      <c r="D200" s="141" t="s">
        <v>82</v>
      </c>
      <c r="E200" s="142">
        <f>SUM(E194:E199)</f>
        <v>127979444</v>
      </c>
      <c r="F200" s="290"/>
    </row>
    <row r="201" spans="1:6" ht="18.75" customHeight="1" hidden="1">
      <c r="A201" s="79">
        <v>8</v>
      </c>
      <c r="B201" s="132"/>
      <c r="C201" s="133"/>
      <c r="D201" s="14" t="s">
        <v>24</v>
      </c>
      <c r="E201" s="143">
        <f>SUM(E43)</f>
        <v>64298449</v>
      </c>
      <c r="F201" s="290"/>
    </row>
    <row r="202" spans="1:6" ht="12.75" hidden="1">
      <c r="A202" s="79">
        <v>9</v>
      </c>
      <c r="B202" s="135"/>
      <c r="C202" s="136"/>
      <c r="D202" s="137" t="s">
        <v>119</v>
      </c>
      <c r="E202" s="144">
        <f>SUM(E10,E24,E62,E66,E86,E99,E101)</f>
        <v>62710534</v>
      </c>
      <c r="F202" s="290"/>
    </row>
    <row r="203" spans="1:6" ht="12.75" hidden="1">
      <c r="A203" s="79">
        <v>10</v>
      </c>
      <c r="B203" s="132"/>
      <c r="C203" s="133"/>
      <c r="D203" s="137" t="s">
        <v>118</v>
      </c>
      <c r="E203" s="144">
        <f>SUM(E12,E18,E19,E39)</f>
        <v>5032400</v>
      </c>
      <c r="F203" s="290"/>
    </row>
    <row r="204" spans="1:6" ht="12.75" hidden="1">
      <c r="A204" s="79">
        <v>11</v>
      </c>
      <c r="B204" s="132"/>
      <c r="C204" s="133"/>
      <c r="D204" s="137" t="s">
        <v>354</v>
      </c>
      <c r="E204" s="144">
        <f>SUM(E34)</f>
        <v>704975</v>
      </c>
      <c r="F204" s="290"/>
    </row>
    <row r="205" spans="1:6" ht="12.75" hidden="1">
      <c r="A205" s="79">
        <v>12</v>
      </c>
      <c r="B205" s="132"/>
      <c r="C205" s="133"/>
      <c r="D205" s="137" t="s">
        <v>355</v>
      </c>
      <c r="E205" s="144">
        <f>SUM(E25-E206)</f>
        <v>3055290</v>
      </c>
      <c r="F205" s="290"/>
    </row>
    <row r="206" spans="1:6" ht="12.75" hidden="1">
      <c r="A206" s="79">
        <v>13</v>
      </c>
      <c r="B206" s="132"/>
      <c r="C206" s="133"/>
      <c r="D206" s="137" t="s">
        <v>356</v>
      </c>
      <c r="E206" s="216">
        <f>SUM(NV_Skutečnost13!E206)</f>
        <v>0</v>
      </c>
      <c r="F206" s="290"/>
    </row>
    <row r="207" spans="1:6" ht="12.75" hidden="1">
      <c r="A207" s="79">
        <v>14</v>
      </c>
      <c r="B207" s="135"/>
      <c r="C207" s="136"/>
      <c r="D207" s="137" t="s">
        <v>357</v>
      </c>
      <c r="E207" s="138">
        <f>SUM(E13,E14,E15,E16,E17,E23,E28,E31,E32,E35,E36,E37,E38,E40,E41,E42,E62,E66,E86,E99,E101)</f>
        <v>53917869</v>
      </c>
      <c r="F207" s="290"/>
    </row>
    <row r="208" spans="1:6" ht="15.75" hidden="1">
      <c r="A208" s="84">
        <v>15</v>
      </c>
      <c r="B208" s="139"/>
      <c r="C208" s="140"/>
      <c r="D208" s="145" t="s">
        <v>83</v>
      </c>
      <c r="E208" s="154">
        <f>SUM(E201,E202)</f>
        <v>127008983</v>
      </c>
      <c r="F208" s="290"/>
    </row>
    <row r="209" spans="1:6" ht="15.75" customHeight="1" hidden="1">
      <c r="A209" s="92">
        <v>16</v>
      </c>
      <c r="B209" s="146"/>
      <c r="C209" s="147"/>
      <c r="D209" s="148" t="s">
        <v>231</v>
      </c>
      <c r="E209" s="155">
        <f>SUM(E200-E208)</f>
        <v>970461</v>
      </c>
      <c r="F209" s="290"/>
    </row>
    <row r="210" spans="1:6" ht="15.75" customHeight="1" hidden="1" thickBot="1">
      <c r="A210" s="93">
        <v>17</v>
      </c>
      <c r="B210" s="149"/>
      <c r="C210" s="150"/>
      <c r="D210" s="151" t="s">
        <v>46</v>
      </c>
      <c r="E210" s="156">
        <f>SUM(E185)</f>
        <v>111720</v>
      </c>
      <c r="F210" s="290"/>
    </row>
    <row r="211" spans="1:6" ht="17.25" customHeight="1" hidden="1" thickBot="1">
      <c r="A211" s="80">
        <v>18</v>
      </c>
      <c r="B211" s="152"/>
      <c r="C211" s="153"/>
      <c r="D211" s="15" t="s">
        <v>350</v>
      </c>
      <c r="E211" s="157">
        <f>E209-E210</f>
        <v>858741</v>
      </c>
      <c r="F211" s="290"/>
    </row>
    <row r="212" spans="1:6" ht="18.75" customHeight="1" hidden="1">
      <c r="A212" s="79">
        <v>19</v>
      </c>
      <c r="B212" s="132"/>
      <c r="C212" s="41">
        <v>914</v>
      </c>
      <c r="D212" s="17" t="s">
        <v>267</v>
      </c>
      <c r="E212" s="236">
        <f>SUM(NV_Skutečnost13!E212)</f>
        <v>253342</v>
      </c>
      <c r="F212" s="290"/>
    </row>
    <row r="213" spans="1:6" ht="12.75" hidden="1">
      <c r="A213" s="79">
        <v>20</v>
      </c>
      <c r="B213" s="135"/>
      <c r="C213" s="158">
        <v>9141</v>
      </c>
      <c r="D213" s="137" t="s">
        <v>233</v>
      </c>
      <c r="E213" s="236">
        <f>SUM(NV_Skutečnost13!E213)</f>
        <v>207528</v>
      </c>
      <c r="F213" s="290"/>
    </row>
    <row r="214" spans="1:6" ht="12.75" hidden="1">
      <c r="A214" s="79">
        <v>21</v>
      </c>
      <c r="B214" s="135"/>
      <c r="C214" s="158">
        <v>9142</v>
      </c>
      <c r="D214" s="137" t="s">
        <v>232</v>
      </c>
      <c r="E214" s="236">
        <f>SUM(NV_Skutečnost13!E214)</f>
        <v>0</v>
      </c>
      <c r="F214" s="290"/>
    </row>
    <row r="215" spans="1:6" ht="15.75" hidden="1">
      <c r="A215" s="79">
        <v>22</v>
      </c>
      <c r="B215" s="135"/>
      <c r="C215" s="159">
        <v>914</v>
      </c>
      <c r="D215" s="160" t="s">
        <v>263</v>
      </c>
      <c r="E215" s="236">
        <f>SUM(NV_Skutečnost13!E215)</f>
        <v>460870</v>
      </c>
      <c r="F215" s="290"/>
    </row>
    <row r="216" spans="1:6" ht="15.75" hidden="1">
      <c r="A216" s="79">
        <v>23</v>
      </c>
      <c r="B216" s="135"/>
      <c r="C216" s="159"/>
      <c r="D216" s="161" t="s">
        <v>84</v>
      </c>
      <c r="E216" s="138">
        <f>SUM(E212,E213,E214)</f>
        <v>460870</v>
      </c>
      <c r="F216" s="290"/>
    </row>
    <row r="217" spans="1:6" ht="12.75" hidden="1">
      <c r="A217" s="79">
        <v>24</v>
      </c>
      <c r="B217" s="341" t="s">
        <v>114</v>
      </c>
      <c r="C217" s="343"/>
      <c r="D217" s="137" t="s">
        <v>85</v>
      </c>
      <c r="E217" s="144">
        <f>SUM(E216-E215)</f>
        <v>0</v>
      </c>
      <c r="F217" s="290"/>
    </row>
    <row r="218" spans="1:6" ht="12.75" hidden="1">
      <c r="A218" s="79">
        <v>25</v>
      </c>
      <c r="B218" s="344">
        <f>SUM(E218,E219)</f>
        <v>0</v>
      </c>
      <c r="C218" s="345"/>
      <c r="D218" s="137" t="s">
        <v>241</v>
      </c>
      <c r="E218" s="216">
        <f>SUM(NV_Skutečnost13!E218)</f>
        <v>0</v>
      </c>
      <c r="F218" s="290"/>
    </row>
    <row r="219" spans="1:6" ht="12.75" hidden="1">
      <c r="A219" s="79">
        <v>26</v>
      </c>
      <c r="B219" s="135"/>
      <c r="C219" s="136"/>
      <c r="D219" s="137" t="s">
        <v>242</v>
      </c>
      <c r="E219" s="216">
        <f>SUM(NV_Skutečnost13!E219)</f>
        <v>0</v>
      </c>
      <c r="F219" s="290"/>
    </row>
    <row r="220" spans="1:6" ht="12.75" hidden="1">
      <c r="A220" s="79">
        <v>27</v>
      </c>
      <c r="B220" s="135"/>
      <c r="C220" s="136"/>
      <c r="D220" s="137" t="s">
        <v>314</v>
      </c>
      <c r="E220" s="162">
        <f>E217/SUM(E212:E214)</f>
        <v>0</v>
      </c>
      <c r="F220" s="290"/>
    </row>
    <row r="221" spans="1:6" ht="12.75" hidden="1">
      <c r="A221" s="79">
        <v>28</v>
      </c>
      <c r="B221" s="135"/>
      <c r="C221" s="136"/>
      <c r="D221" s="137" t="s">
        <v>312</v>
      </c>
      <c r="E221" s="163">
        <f>E215-E212</f>
        <v>207528</v>
      </c>
      <c r="F221" s="290"/>
    </row>
    <row r="222" spans="1:6" ht="12.75" hidden="1">
      <c r="A222" s="83">
        <v>29</v>
      </c>
      <c r="B222" s="139"/>
      <c r="C222" s="140"/>
      <c r="D222" s="165" t="s">
        <v>313</v>
      </c>
      <c r="E222" s="164">
        <f>E215/E212</f>
        <v>1.8191614497398774</v>
      </c>
      <c r="F222" s="290"/>
    </row>
    <row r="223" spans="1:6" ht="18.75" customHeight="1" hidden="1">
      <c r="A223" s="79">
        <v>30</v>
      </c>
      <c r="B223" s="166"/>
      <c r="C223" s="167">
        <v>915</v>
      </c>
      <c r="D223" s="168" t="s">
        <v>262</v>
      </c>
      <c r="E223" s="216">
        <f>SUM(NV_Skutečnost13!E223)</f>
        <v>2964673</v>
      </c>
      <c r="F223" s="290"/>
    </row>
    <row r="224" spans="1:6" ht="12.75" hidden="1">
      <c r="A224" s="79">
        <v>31</v>
      </c>
      <c r="B224" s="135"/>
      <c r="C224" s="158">
        <v>9151</v>
      </c>
      <c r="D224" s="137" t="s">
        <v>347</v>
      </c>
      <c r="E224" s="216">
        <f>SUM(NV_Skutečnost13!E224)</f>
        <v>371816</v>
      </c>
      <c r="F224" s="290"/>
    </row>
    <row r="225" spans="1:6" ht="12.75" hidden="1">
      <c r="A225" s="79">
        <v>32</v>
      </c>
      <c r="B225" s="135"/>
      <c r="C225" s="158">
        <v>9152</v>
      </c>
      <c r="D225" s="137" t="s">
        <v>265</v>
      </c>
      <c r="E225" s="216">
        <f>SUM(NV_Skutečnost13!E225)</f>
        <v>1437804</v>
      </c>
      <c r="F225" s="290"/>
    </row>
    <row r="226" spans="1:6" ht="12.75" hidden="1">
      <c r="A226" s="79">
        <v>33</v>
      </c>
      <c r="B226" s="135"/>
      <c r="C226" s="158">
        <v>9153</v>
      </c>
      <c r="D226" s="137" t="s">
        <v>348</v>
      </c>
      <c r="E226" s="216">
        <f>SUM(NV_Skutečnost13!E226)</f>
        <v>2072678</v>
      </c>
      <c r="F226" s="290"/>
    </row>
    <row r="227" spans="1:6" ht="15.75" hidden="1">
      <c r="A227" s="79">
        <v>34</v>
      </c>
      <c r="B227" s="135"/>
      <c r="C227" s="159">
        <v>915</v>
      </c>
      <c r="D227" s="169" t="s">
        <v>261</v>
      </c>
      <c r="E227" s="216">
        <f>SUM(NV_Skutečnost13!E227)</f>
        <v>3074559</v>
      </c>
      <c r="F227" s="290"/>
    </row>
    <row r="228" spans="1:6" ht="15.75" hidden="1">
      <c r="A228" s="79">
        <v>35</v>
      </c>
      <c r="B228" s="170"/>
      <c r="C228" s="171"/>
      <c r="D228" s="161" t="s">
        <v>237</v>
      </c>
      <c r="E228" s="138">
        <f>SUM(E223,E224,E225,E226)</f>
        <v>6846971</v>
      </c>
      <c r="F228" s="290"/>
    </row>
    <row r="229" spans="1:6" ht="12.75" customHeight="1" hidden="1">
      <c r="A229" s="79">
        <v>36</v>
      </c>
      <c r="B229" s="341" t="s">
        <v>114</v>
      </c>
      <c r="C229" s="343"/>
      <c r="D229" s="137" t="s">
        <v>316</v>
      </c>
      <c r="E229" s="138">
        <f>SUM(E228-E227)</f>
        <v>3772412</v>
      </c>
      <c r="F229" s="290"/>
    </row>
    <row r="230" spans="1:6" ht="12.75" customHeight="1" hidden="1">
      <c r="A230" s="79">
        <v>37</v>
      </c>
      <c r="B230" s="344">
        <f>SUM(E230,E231)</f>
        <v>3772412</v>
      </c>
      <c r="C230" s="345"/>
      <c r="D230" s="137" t="s">
        <v>317</v>
      </c>
      <c r="E230" s="216">
        <f>SUM(NV_Skutečnost13!E230)</f>
        <v>3164619</v>
      </c>
      <c r="F230" s="290"/>
    </row>
    <row r="231" spans="1:6" ht="12.75" customHeight="1" hidden="1">
      <c r="A231" s="79">
        <v>38</v>
      </c>
      <c r="B231" s="135"/>
      <c r="C231" s="136"/>
      <c r="D231" s="137" t="s">
        <v>318</v>
      </c>
      <c r="E231" s="216">
        <f>SUM(NV_Skutečnost13!E231)</f>
        <v>607793</v>
      </c>
      <c r="F231" s="290"/>
    </row>
    <row r="232" spans="1:6" ht="12.75" customHeight="1" hidden="1">
      <c r="A232" s="79">
        <v>39</v>
      </c>
      <c r="B232" s="135"/>
      <c r="C232" s="136"/>
      <c r="D232" s="137" t="s">
        <v>319</v>
      </c>
      <c r="E232" s="162">
        <f>SUM(E229/E228)</f>
        <v>0.5509607094874507</v>
      </c>
      <c r="F232" s="290"/>
    </row>
    <row r="233" spans="1:6" ht="12.75" customHeight="1" hidden="1">
      <c r="A233" s="79">
        <v>40</v>
      </c>
      <c r="B233" s="135"/>
      <c r="C233" s="136"/>
      <c r="D233" s="137" t="s">
        <v>320</v>
      </c>
      <c r="E233" s="205">
        <f>SUM(E227-E223)</f>
        <v>109886</v>
      </c>
      <c r="F233" s="290"/>
    </row>
    <row r="234" spans="1:6" ht="12.75" customHeight="1" hidden="1">
      <c r="A234" s="83">
        <v>41</v>
      </c>
      <c r="B234" s="139"/>
      <c r="C234" s="140"/>
      <c r="D234" s="165" t="s">
        <v>321</v>
      </c>
      <c r="E234" s="205">
        <f>SUM(E227/E223)</f>
        <v>1.0370651333216176</v>
      </c>
      <c r="F234" s="290"/>
    </row>
    <row r="235" spans="1:6" ht="18.75" customHeight="1" hidden="1">
      <c r="A235" s="79">
        <v>42</v>
      </c>
      <c r="B235" s="132"/>
      <c r="C235" s="41">
        <v>916</v>
      </c>
      <c r="D235" s="17" t="s">
        <v>260</v>
      </c>
      <c r="E235" s="216">
        <f>SUM(NV_Skutečnost13!E235)</f>
        <v>11728826</v>
      </c>
      <c r="F235" s="290"/>
    </row>
    <row r="236" spans="1:6" ht="12.75" hidden="1">
      <c r="A236" s="79">
        <v>43</v>
      </c>
      <c r="B236" s="135"/>
      <c r="C236" s="158">
        <v>9161</v>
      </c>
      <c r="D236" s="137" t="s">
        <v>238</v>
      </c>
      <c r="E236" s="216">
        <f>SUM(NV_Skutečnost13!E236)</f>
        <v>393429</v>
      </c>
      <c r="F236" s="290"/>
    </row>
    <row r="237" spans="1:6" ht="12.75" hidden="1">
      <c r="A237" s="79">
        <v>44</v>
      </c>
      <c r="B237" s="135"/>
      <c r="C237" s="158">
        <v>9162</v>
      </c>
      <c r="D237" s="137" t="s">
        <v>239</v>
      </c>
      <c r="E237" s="216">
        <f>SUM(NV_Skutečnost13!E237)</f>
        <v>110539</v>
      </c>
      <c r="F237" s="290"/>
    </row>
    <row r="238" spans="1:6" ht="12.75" hidden="1">
      <c r="A238" s="79">
        <v>45</v>
      </c>
      <c r="B238" s="135"/>
      <c r="C238" s="158">
        <v>9163</v>
      </c>
      <c r="D238" s="137" t="s">
        <v>349</v>
      </c>
      <c r="E238" s="216">
        <f>SUM(NV_Skutečnost13!E238)</f>
        <v>744</v>
      </c>
      <c r="F238" s="290"/>
    </row>
    <row r="239" spans="1:6" ht="12.75" hidden="1">
      <c r="A239" s="79">
        <v>46</v>
      </c>
      <c r="B239" s="135"/>
      <c r="C239" s="158">
        <v>9164</v>
      </c>
      <c r="D239" s="172" t="s">
        <v>345</v>
      </c>
      <c r="E239" s="216">
        <f>SUM(NV_Skutečnost13!E239)</f>
        <v>0</v>
      </c>
      <c r="F239" s="290"/>
    </row>
    <row r="240" spans="1:6" ht="12.75" hidden="1">
      <c r="A240" s="79">
        <v>47</v>
      </c>
      <c r="B240" s="135"/>
      <c r="C240" s="158">
        <v>9165</v>
      </c>
      <c r="D240" s="137" t="s">
        <v>240</v>
      </c>
      <c r="E240" s="216">
        <f>SUM(NV_Skutečnost13!E240)</f>
        <v>0</v>
      </c>
      <c r="F240" s="290"/>
    </row>
    <row r="241" spans="1:6" ht="12.75" hidden="1">
      <c r="A241" s="79">
        <v>48</v>
      </c>
      <c r="B241" s="135"/>
      <c r="C241" s="158">
        <v>9166</v>
      </c>
      <c r="D241" s="172" t="s">
        <v>346</v>
      </c>
      <c r="E241" s="216">
        <f>SUM(NV_Skutečnost13!E241)</f>
        <v>607793</v>
      </c>
      <c r="F241" s="290"/>
    </row>
    <row r="242" spans="1:6" ht="12.75" hidden="1">
      <c r="A242" s="79">
        <v>49</v>
      </c>
      <c r="B242" s="135"/>
      <c r="C242" s="158">
        <v>9167</v>
      </c>
      <c r="D242" s="173" t="s">
        <v>358</v>
      </c>
      <c r="E242" s="138">
        <f>SUM(E243,E252)</f>
        <v>40920859</v>
      </c>
      <c r="F242" s="290"/>
    </row>
    <row r="243" spans="1:6" ht="15" hidden="1">
      <c r="A243" s="79">
        <v>50</v>
      </c>
      <c r="B243" s="135"/>
      <c r="C243" s="158">
        <v>91671</v>
      </c>
      <c r="D243" s="174" t="s">
        <v>371</v>
      </c>
      <c r="E243" s="205">
        <f>SUM(E244,E248)</f>
        <v>7929016</v>
      </c>
      <c r="F243" s="290"/>
    </row>
    <row r="244" spans="1:6" ht="12.75" hidden="1">
      <c r="A244" s="79">
        <v>51</v>
      </c>
      <c r="B244" s="135"/>
      <c r="C244" s="159">
        <v>916712</v>
      </c>
      <c r="D244" s="175" t="s">
        <v>373</v>
      </c>
      <c r="E244" s="206">
        <f>SUM(E245:E247)</f>
        <v>7929016</v>
      </c>
      <c r="F244" s="290"/>
    </row>
    <row r="245" spans="1:6" ht="12.75" hidden="1">
      <c r="A245" s="79">
        <v>52</v>
      </c>
      <c r="B245" s="135"/>
      <c r="C245" s="158">
        <v>9167121</v>
      </c>
      <c r="D245" s="66" t="s">
        <v>377</v>
      </c>
      <c r="E245" s="216">
        <f>SUM(NV_Skutečnost13!E245)</f>
        <v>3676000</v>
      </c>
      <c r="F245" s="290"/>
    </row>
    <row r="246" spans="1:6" ht="12.75" hidden="1">
      <c r="A246" s="79">
        <v>53</v>
      </c>
      <c r="B246" s="135"/>
      <c r="C246" s="158">
        <v>9167122</v>
      </c>
      <c r="D246" s="137" t="s">
        <v>375</v>
      </c>
      <c r="E246" s="216">
        <f>SUM(NV_Skutečnost13!E246)</f>
        <v>4253016</v>
      </c>
      <c r="F246" s="290"/>
    </row>
    <row r="247" spans="1:6" ht="12.75" hidden="1">
      <c r="A247" s="79">
        <v>54</v>
      </c>
      <c r="B247" s="135"/>
      <c r="C247" s="158">
        <v>9167123</v>
      </c>
      <c r="D247" s="137" t="s">
        <v>376</v>
      </c>
      <c r="E247" s="216">
        <f>SUM(NV_Skutečnost13!E247)</f>
        <v>0</v>
      </c>
      <c r="F247" s="290"/>
    </row>
    <row r="248" spans="1:6" ht="12.75" hidden="1">
      <c r="A248" s="79">
        <v>55</v>
      </c>
      <c r="B248" s="135"/>
      <c r="C248" s="159">
        <v>916713</v>
      </c>
      <c r="D248" s="175" t="s">
        <v>374</v>
      </c>
      <c r="E248" s="138">
        <f>SUM(E249:E251)</f>
        <v>0</v>
      </c>
      <c r="F248" s="290"/>
    </row>
    <row r="249" spans="1:6" ht="12.75" hidden="1">
      <c r="A249" s="79">
        <v>56</v>
      </c>
      <c r="B249" s="135"/>
      <c r="C249" s="158">
        <v>9167131</v>
      </c>
      <c r="D249" s="137" t="s">
        <v>359</v>
      </c>
      <c r="E249" s="216">
        <f>SUM(NV_Skutečnost13!E249)</f>
        <v>0</v>
      </c>
      <c r="F249" s="290"/>
    </row>
    <row r="250" spans="1:6" ht="12.75" hidden="1">
      <c r="A250" s="79">
        <v>57</v>
      </c>
      <c r="B250" s="135"/>
      <c r="C250" s="158">
        <v>9167132</v>
      </c>
      <c r="D250" s="137" t="s">
        <v>360</v>
      </c>
      <c r="E250" s="216">
        <f>SUM(NV_Skutečnost13!E250)</f>
        <v>0</v>
      </c>
      <c r="F250" s="290"/>
    </row>
    <row r="251" spans="1:6" ht="12.75" hidden="1">
      <c r="A251" s="79">
        <v>58</v>
      </c>
      <c r="B251" s="135"/>
      <c r="C251" s="158">
        <v>9167135</v>
      </c>
      <c r="D251" s="137" t="s">
        <v>361</v>
      </c>
      <c r="E251" s="216">
        <f>SUM(NV_Skutečnost13!E251)</f>
        <v>0</v>
      </c>
      <c r="F251" s="290"/>
    </row>
    <row r="252" spans="1:6" ht="12.75" hidden="1">
      <c r="A252" s="79">
        <v>59</v>
      </c>
      <c r="B252" s="135"/>
      <c r="C252" s="159">
        <v>91672</v>
      </c>
      <c r="D252" s="9" t="s">
        <v>247</v>
      </c>
      <c r="E252" s="138">
        <f>SUM(E253,E254,E256)</f>
        <v>32991843</v>
      </c>
      <c r="F252" s="290"/>
    </row>
    <row r="253" spans="1:6" ht="12.75" hidden="1">
      <c r="A253" s="79">
        <v>60</v>
      </c>
      <c r="B253" s="135"/>
      <c r="C253" s="158">
        <v>916721</v>
      </c>
      <c r="D253" s="14" t="s">
        <v>248</v>
      </c>
      <c r="E253" s="216">
        <f>SUM(NV_Skutečnost13!E253)</f>
        <v>0</v>
      </c>
      <c r="F253" s="290"/>
    </row>
    <row r="254" spans="1:6" ht="12.75" hidden="1">
      <c r="A254" s="79">
        <v>61</v>
      </c>
      <c r="B254" s="135"/>
      <c r="C254" s="158">
        <v>916722</v>
      </c>
      <c r="D254" s="14" t="s">
        <v>249</v>
      </c>
      <c r="E254" s="216">
        <f>SUM(NV_Skutečnost13!E254)</f>
        <v>0</v>
      </c>
      <c r="F254" s="290"/>
    </row>
    <row r="255" spans="1:6" ht="12.75" hidden="1">
      <c r="A255" s="79">
        <v>62</v>
      </c>
      <c r="B255" s="135"/>
      <c r="C255" s="158">
        <v>9167221</v>
      </c>
      <c r="D255" s="14" t="s">
        <v>388</v>
      </c>
      <c r="E255" s="216">
        <f>SUM(NV_Skutečnost13!E255)</f>
        <v>0</v>
      </c>
      <c r="F255" s="290"/>
    </row>
    <row r="256" spans="1:6" ht="12.75" hidden="1">
      <c r="A256" s="79">
        <v>63</v>
      </c>
      <c r="B256" s="135"/>
      <c r="C256" s="158">
        <v>916723</v>
      </c>
      <c r="D256" s="14" t="s">
        <v>250</v>
      </c>
      <c r="E256" s="216">
        <f>SUM(NV_Skutečnost13!E256)</f>
        <v>32991843</v>
      </c>
      <c r="F256" s="290"/>
    </row>
    <row r="257" spans="1:6" ht="15.75" hidden="1">
      <c r="A257" s="79">
        <v>64</v>
      </c>
      <c r="B257" s="135"/>
      <c r="C257" s="159">
        <v>916</v>
      </c>
      <c r="D257" s="17" t="s">
        <v>259</v>
      </c>
      <c r="E257" s="216">
        <f>SUM(NV_Skutečnost13!E257)</f>
        <v>19016631</v>
      </c>
      <c r="F257" s="290"/>
    </row>
    <row r="258" spans="1:6" ht="15.75" hidden="1">
      <c r="A258" s="79">
        <v>65</v>
      </c>
      <c r="B258" s="135"/>
      <c r="C258" s="136"/>
      <c r="D258" s="160" t="s">
        <v>235</v>
      </c>
      <c r="E258" s="144">
        <f>SUM(E235,E236,E237,E238,E239,E240,E241,E242)</f>
        <v>53762190</v>
      </c>
      <c r="F258" s="290"/>
    </row>
    <row r="259" spans="1:6" ht="12.75" hidden="1">
      <c r="A259" s="79">
        <v>66</v>
      </c>
      <c r="B259" s="341" t="s">
        <v>114</v>
      </c>
      <c r="C259" s="343"/>
      <c r="D259" s="172" t="s">
        <v>322</v>
      </c>
      <c r="E259" s="144">
        <f>SUM(E258-E257)</f>
        <v>34745559</v>
      </c>
      <c r="F259" s="290"/>
    </row>
    <row r="260" spans="1:6" ht="12.75" hidden="1">
      <c r="A260" s="79">
        <v>67</v>
      </c>
      <c r="B260" s="341">
        <f>SUM(E260:E263)</f>
        <v>34745559</v>
      </c>
      <c r="C260" s="342"/>
      <c r="D260" s="176" t="s">
        <v>243</v>
      </c>
      <c r="E260" s="216">
        <f>SUM(NV_Skutečnost13!E260)</f>
        <v>3008454</v>
      </c>
      <c r="F260" s="290"/>
    </row>
    <row r="261" spans="1:6" ht="12.75" hidden="1">
      <c r="A261" s="79">
        <v>68</v>
      </c>
      <c r="B261" s="135"/>
      <c r="C261" s="136"/>
      <c r="D261" s="176" t="s">
        <v>244</v>
      </c>
      <c r="E261" s="216">
        <f>SUM(NV_Skutečnost13!E261)</f>
        <v>31506310</v>
      </c>
      <c r="F261" s="290"/>
    </row>
    <row r="262" spans="1:6" ht="12.75" hidden="1">
      <c r="A262" s="79">
        <v>69</v>
      </c>
      <c r="B262" s="135"/>
      <c r="C262" s="136"/>
      <c r="D262" s="176" t="s">
        <v>245</v>
      </c>
      <c r="E262" s="216">
        <f>SUM(NV_Skutečnost13!E262)</f>
        <v>0</v>
      </c>
      <c r="F262" s="290"/>
    </row>
    <row r="263" spans="1:6" ht="12.75" hidden="1">
      <c r="A263" s="79">
        <v>70</v>
      </c>
      <c r="B263" s="135"/>
      <c r="C263" s="136"/>
      <c r="D263" s="176" t="s">
        <v>269</v>
      </c>
      <c r="E263" s="216">
        <f>SUM(NV_Skutečnost13!E263)</f>
        <v>230795</v>
      </c>
      <c r="F263" s="290"/>
    </row>
    <row r="264" spans="1:6" ht="12.75" hidden="1">
      <c r="A264" s="79">
        <v>71</v>
      </c>
      <c r="B264" s="135"/>
      <c r="C264" s="136"/>
      <c r="D264" s="176" t="s">
        <v>323</v>
      </c>
      <c r="E264" s="207">
        <f>SUM(E259/E258)</f>
        <v>0.6462824338071049</v>
      </c>
      <c r="F264" s="290"/>
    </row>
    <row r="265" spans="1:6" ht="12.75" hidden="1">
      <c r="A265" s="79">
        <v>72</v>
      </c>
      <c r="B265" s="135"/>
      <c r="C265" s="136"/>
      <c r="D265" s="137" t="s">
        <v>324</v>
      </c>
      <c r="E265" s="138">
        <f>SUM(E257-E235)</f>
        <v>7287805</v>
      </c>
      <c r="F265" s="290"/>
    </row>
    <row r="266" spans="1:6" ht="12.75" hidden="1">
      <c r="A266" s="79">
        <v>73</v>
      </c>
      <c r="B266" s="135"/>
      <c r="C266" s="136"/>
      <c r="D266" s="165" t="s">
        <v>315</v>
      </c>
      <c r="E266" s="138">
        <f>SUM(E257/E235)</f>
        <v>1.621358437749865</v>
      </c>
      <c r="F266" s="290"/>
    </row>
    <row r="267" spans="1:6" ht="12.75" hidden="1">
      <c r="A267" s="79">
        <v>74</v>
      </c>
      <c r="B267" s="135"/>
      <c r="C267" s="159">
        <v>912</v>
      </c>
      <c r="D267" s="173" t="s">
        <v>257</v>
      </c>
      <c r="E267" s="216">
        <f>SUM(NV_Skutečnost13!E267)</f>
        <v>3535655</v>
      </c>
      <c r="F267" s="290"/>
    </row>
    <row r="268" spans="1:6" ht="13.5" hidden="1" thickBot="1">
      <c r="A268" s="84">
        <v>75</v>
      </c>
      <c r="B268" s="177"/>
      <c r="C268" s="178">
        <v>912</v>
      </c>
      <c r="D268" s="179" t="s">
        <v>258</v>
      </c>
      <c r="E268" s="216">
        <f>SUM(NV_Skutečnost13!E268)</f>
        <v>3371729</v>
      </c>
      <c r="F268" s="290"/>
    </row>
    <row r="269" spans="1:6" ht="13.5" hidden="1" thickTop="1">
      <c r="A269" s="85">
        <v>76</v>
      </c>
      <c r="B269" s="180"/>
      <c r="C269" s="181"/>
      <c r="D269" s="182" t="s">
        <v>270</v>
      </c>
      <c r="E269" s="208">
        <f>(E45/E270)/12*1000</f>
        <v>28335104.737269223</v>
      </c>
      <c r="F269" s="290"/>
    </row>
    <row r="270" spans="1:8" ht="13.5" hidden="1" thickBot="1">
      <c r="A270" s="94">
        <v>77</v>
      </c>
      <c r="B270" s="128"/>
      <c r="C270" s="183"/>
      <c r="D270" s="130" t="s">
        <v>115</v>
      </c>
      <c r="E270" s="237">
        <f>SUM(NV_Skutečnost13!E270)</f>
        <v>131.44</v>
      </c>
      <c r="F270" s="317"/>
      <c r="G270" s="51"/>
      <c r="H270" s="51"/>
    </row>
    <row r="271" spans="1:8" ht="12.75" hidden="1">
      <c r="A271" s="30"/>
      <c r="B271" s="119"/>
      <c r="C271" s="117"/>
      <c r="D271" s="184"/>
      <c r="E271" s="209"/>
      <c r="F271" s="317"/>
      <c r="G271" s="51"/>
      <c r="H271" s="51"/>
    </row>
    <row r="272" spans="1:8" ht="13.5" hidden="1" thickBot="1">
      <c r="A272" s="30"/>
      <c r="B272" s="119"/>
      <c r="C272" s="117"/>
      <c r="D272" s="184"/>
      <c r="E272" s="209"/>
      <c r="F272" s="317"/>
      <c r="G272" s="51"/>
      <c r="H272" s="51"/>
    </row>
    <row r="273" spans="1:8" ht="13.5" hidden="1" thickBot="1">
      <c r="A273" s="30"/>
      <c r="B273" s="119"/>
      <c r="C273" s="117"/>
      <c r="D273" s="122"/>
      <c r="E273" s="123" t="s">
        <v>280</v>
      </c>
      <c r="F273" s="317"/>
      <c r="G273" s="51"/>
      <c r="H273" s="51"/>
    </row>
    <row r="274" spans="1:8" ht="13.5" hidden="1" thickBot="1">
      <c r="A274" s="30"/>
      <c r="B274" s="119"/>
      <c r="C274" s="117"/>
      <c r="D274" s="122"/>
      <c r="E274" s="210"/>
      <c r="F274" s="317"/>
      <c r="G274" s="51"/>
      <c r="H274" s="51"/>
    </row>
    <row r="275" spans="1:8" ht="12.75" hidden="1">
      <c r="A275" s="34"/>
      <c r="B275" s="185"/>
      <c r="C275" s="186"/>
      <c r="D275" s="187"/>
      <c r="E275" s="211"/>
      <c r="F275" s="317"/>
      <c r="G275" s="51"/>
      <c r="H275" s="51"/>
    </row>
    <row r="276" spans="1:8" ht="15.75" hidden="1">
      <c r="A276" s="29"/>
      <c r="B276" s="119"/>
      <c r="C276" s="117"/>
      <c r="D276" s="188" t="s">
        <v>105</v>
      </c>
      <c r="E276" s="212" t="s">
        <v>1</v>
      </c>
      <c r="F276" s="317"/>
      <c r="G276" s="51"/>
      <c r="H276" s="51"/>
    </row>
    <row r="277" spans="1:8" ht="13.5" hidden="1" thickBot="1">
      <c r="A277" s="33"/>
      <c r="B277" s="189"/>
      <c r="C277" s="190"/>
      <c r="D277" s="6"/>
      <c r="E277" s="213"/>
      <c r="F277" s="317"/>
      <c r="G277" s="51"/>
      <c r="H277" s="51"/>
    </row>
    <row r="278" spans="1:8" ht="12.75" hidden="1">
      <c r="A278" s="34"/>
      <c r="B278" s="185"/>
      <c r="C278" s="186"/>
      <c r="D278" s="187"/>
      <c r="E278" s="214"/>
      <c r="F278" s="317"/>
      <c r="G278" s="51"/>
      <c r="H278" s="51"/>
    </row>
    <row r="279" spans="1:8" ht="12.75" hidden="1">
      <c r="A279" s="26">
        <v>1</v>
      </c>
      <c r="B279" s="132"/>
      <c r="C279" s="191"/>
      <c r="D279" s="14" t="s">
        <v>106</v>
      </c>
      <c r="E279" s="215">
        <f>SUM(E280,E281)</f>
        <v>52923253</v>
      </c>
      <c r="F279" s="317"/>
      <c r="G279" s="51"/>
      <c r="H279" s="51"/>
    </row>
    <row r="280" spans="1:8" ht="12.75" hidden="1">
      <c r="A280" s="25">
        <v>2</v>
      </c>
      <c r="B280" s="135"/>
      <c r="C280" s="192"/>
      <c r="D280" s="137" t="s">
        <v>251</v>
      </c>
      <c r="E280" s="216">
        <f>SUM(NV_Skutečnost13!E280)</f>
        <v>117497</v>
      </c>
      <c r="F280" s="317"/>
      <c r="G280" s="51"/>
      <c r="H280" s="51"/>
    </row>
    <row r="281" spans="1:8" ht="12.75" hidden="1">
      <c r="A281" s="25">
        <v>3</v>
      </c>
      <c r="B281" s="135"/>
      <c r="C281" s="192"/>
      <c r="D281" s="137" t="s">
        <v>252</v>
      </c>
      <c r="E281" s="216">
        <f>SUM(NV_Skutečnost13!E281)</f>
        <v>52805756</v>
      </c>
      <c r="F281" s="317"/>
      <c r="G281" s="51"/>
      <c r="H281" s="51"/>
    </row>
    <row r="282" spans="1:8" ht="12.75" hidden="1">
      <c r="A282" s="25">
        <v>4</v>
      </c>
      <c r="B282" s="135"/>
      <c r="C282" s="192"/>
      <c r="D282" s="137" t="s">
        <v>264</v>
      </c>
      <c r="E282" s="216">
        <f>SUM(NV_Skutečnost13!E282)</f>
        <v>2745007</v>
      </c>
      <c r="F282" s="317"/>
      <c r="G282" s="51"/>
      <c r="H282" s="51"/>
    </row>
    <row r="283" spans="1:8" ht="12.75" hidden="1">
      <c r="A283" s="25">
        <v>5</v>
      </c>
      <c r="B283" s="135"/>
      <c r="C283" s="192"/>
      <c r="D283" s="137"/>
      <c r="E283" s="138"/>
      <c r="F283" s="317"/>
      <c r="G283" s="51"/>
      <c r="H283" s="51"/>
    </row>
    <row r="284" spans="1:8" ht="12.75" hidden="1">
      <c r="A284" s="25">
        <v>6</v>
      </c>
      <c r="B284" s="135"/>
      <c r="C284" s="192"/>
      <c r="D284" s="137" t="s">
        <v>253</v>
      </c>
      <c r="E284" s="216">
        <f>SUM(NV_Skutečnost13!E284)</f>
        <v>11423590</v>
      </c>
      <c r="F284" s="317"/>
      <c r="G284" s="51"/>
      <c r="H284" s="51"/>
    </row>
    <row r="285" spans="1:8" ht="12.75" hidden="1">
      <c r="A285" s="25">
        <v>7</v>
      </c>
      <c r="B285" s="135"/>
      <c r="C285" s="192"/>
      <c r="D285" s="137" t="s">
        <v>254</v>
      </c>
      <c r="E285" s="216">
        <f>SUM(NV_Skutečnost13!E285)</f>
        <v>38323354</v>
      </c>
      <c r="F285" s="317"/>
      <c r="G285" s="51"/>
      <c r="H285" s="51"/>
    </row>
    <row r="286" spans="1:8" ht="12.75" hidden="1">
      <c r="A286" s="25">
        <v>8</v>
      </c>
      <c r="B286" s="135"/>
      <c r="C286" s="192"/>
      <c r="D286" s="137"/>
      <c r="E286" s="217"/>
      <c r="F286" s="317"/>
      <c r="G286" s="51"/>
      <c r="H286" s="51"/>
    </row>
    <row r="287" spans="1:8" ht="12.75" hidden="1">
      <c r="A287" s="25">
        <v>9</v>
      </c>
      <c r="B287" s="132"/>
      <c r="C287" s="191"/>
      <c r="D287" s="175" t="s">
        <v>107</v>
      </c>
      <c r="E287" s="218">
        <f>E279-E282+E284-E285-E215-E257-E227</f>
        <v>726422</v>
      </c>
      <c r="F287" s="317"/>
      <c r="G287" s="51"/>
      <c r="H287" s="51"/>
    </row>
    <row r="288" spans="1:8" ht="12.75" hidden="1">
      <c r="A288" s="25">
        <v>10</v>
      </c>
      <c r="B288" s="132"/>
      <c r="C288" s="191"/>
      <c r="D288" s="137"/>
      <c r="E288" s="217"/>
      <c r="F288" s="317"/>
      <c r="G288" s="51"/>
      <c r="H288" s="51"/>
    </row>
    <row r="289" spans="1:8" ht="12.75" hidden="1">
      <c r="A289" s="25">
        <v>11</v>
      </c>
      <c r="B289" s="135"/>
      <c r="C289" s="192"/>
      <c r="D289" s="175" t="s">
        <v>108</v>
      </c>
      <c r="E289" s="205">
        <f>E287/(E208/12)</f>
        <v>0.06863344461233896</v>
      </c>
      <c r="F289" s="317"/>
      <c r="G289" s="51"/>
      <c r="H289" s="51"/>
    </row>
    <row r="290" spans="1:8" ht="12.75" hidden="1">
      <c r="A290" s="26">
        <v>12</v>
      </c>
      <c r="B290" s="193"/>
      <c r="C290" s="191"/>
      <c r="D290" s="14"/>
      <c r="E290" s="206"/>
      <c r="F290" s="317"/>
      <c r="G290" s="51"/>
      <c r="H290" s="51"/>
    </row>
    <row r="291" spans="1:8" ht="12.75" hidden="1">
      <c r="A291" s="25">
        <v>13</v>
      </c>
      <c r="B291" s="194"/>
      <c r="C291" s="192"/>
      <c r="D291" s="137" t="s">
        <v>255</v>
      </c>
      <c r="E291" s="216">
        <f>SUM(NV_Skutečnost13!E291)</f>
        <v>2252492</v>
      </c>
      <c r="F291" s="317"/>
      <c r="G291" s="51"/>
      <c r="H291" s="51"/>
    </row>
    <row r="292" spans="1:8" ht="12.75" hidden="1">
      <c r="A292" s="25">
        <v>14</v>
      </c>
      <c r="B292" s="194"/>
      <c r="C292" s="192"/>
      <c r="D292" s="137" t="s">
        <v>256</v>
      </c>
      <c r="E292" s="216">
        <f>SUM(NV_Skutečnost13!E292)</f>
        <v>2472647</v>
      </c>
      <c r="F292" s="317"/>
      <c r="G292" s="51"/>
      <c r="H292" s="51"/>
    </row>
    <row r="293" spans="1:8" ht="13.5" hidden="1" thickBot="1">
      <c r="A293" s="35">
        <v>15</v>
      </c>
      <c r="B293" s="195"/>
      <c r="C293" s="196"/>
      <c r="D293" s="197" t="s">
        <v>109</v>
      </c>
      <c r="E293" s="219">
        <f>E292-E291</f>
        <v>220155</v>
      </c>
      <c r="F293" s="317"/>
      <c r="G293" s="51"/>
      <c r="H293" s="51"/>
    </row>
    <row r="294" spans="1:8" ht="12.75" hidden="1">
      <c r="A294" s="30"/>
      <c r="B294" s="119"/>
      <c r="C294" s="117"/>
      <c r="D294" s="184"/>
      <c r="E294" s="209"/>
      <c r="F294" s="317"/>
      <c r="G294" s="51"/>
      <c r="H294" s="51"/>
    </row>
    <row r="295" spans="1:8" ht="13.5" thickBot="1">
      <c r="A295" s="30"/>
      <c r="B295" s="119"/>
      <c r="C295" s="117"/>
      <c r="D295" s="184"/>
      <c r="E295" s="209"/>
      <c r="F295" s="317"/>
      <c r="G295" s="51"/>
      <c r="H295" s="51"/>
    </row>
    <row r="296" spans="1:6" ht="13.5" thickBot="1">
      <c r="A296" s="30"/>
      <c r="B296" s="119"/>
      <c r="C296" s="117"/>
      <c r="D296" s="184"/>
      <c r="E296" s="1"/>
      <c r="F296" s="332" t="s">
        <v>351</v>
      </c>
    </row>
    <row r="297" spans="1:6" ht="13.5" thickBot="1">
      <c r="A297" s="31"/>
      <c r="B297" s="189"/>
      <c r="C297" s="190"/>
      <c r="D297" s="198"/>
      <c r="E297" s="220"/>
      <c r="F297" s="333"/>
    </row>
    <row r="298" spans="1:6" ht="12.75">
      <c r="A298" s="34"/>
      <c r="B298" s="185"/>
      <c r="C298" s="186"/>
      <c r="D298" s="187"/>
      <c r="E298" s="221"/>
      <c r="F298" s="291"/>
    </row>
    <row r="299" spans="1:6" ht="15.75">
      <c r="A299" s="29"/>
      <c r="B299" s="119"/>
      <c r="C299" s="117"/>
      <c r="D299" s="188" t="s">
        <v>86</v>
      </c>
      <c r="E299" s="222" t="s">
        <v>87</v>
      </c>
      <c r="F299" s="334" t="s">
        <v>397</v>
      </c>
    </row>
    <row r="300" spans="1:6" ht="14.25">
      <c r="A300" s="32"/>
      <c r="B300" s="199"/>
      <c r="C300" s="200"/>
      <c r="D300" s="201"/>
      <c r="E300" s="223"/>
      <c r="F300" s="250"/>
    </row>
    <row r="301" spans="1:6" ht="14.25">
      <c r="A301" s="28"/>
      <c r="B301" s="119"/>
      <c r="C301" s="117"/>
      <c r="D301" s="202"/>
      <c r="E301" s="224"/>
      <c r="F301" s="247"/>
    </row>
    <row r="302" spans="1:6" ht="12" customHeight="1">
      <c r="A302" s="26">
        <v>1</v>
      </c>
      <c r="B302" s="193"/>
      <c r="C302" s="191"/>
      <c r="D302" s="14" t="s">
        <v>88</v>
      </c>
      <c r="E302" s="225">
        <f>SUM(F302/E200)</f>
        <v>0.6358426670458109</v>
      </c>
      <c r="F302" s="248">
        <f>SUM(E196,E197,E198)</f>
        <v>81374791</v>
      </c>
    </row>
    <row r="303" spans="1:6" ht="12.75" customHeight="1">
      <c r="A303" s="26">
        <v>2</v>
      </c>
      <c r="B303" s="194"/>
      <c r="C303" s="192"/>
      <c r="D303" s="137" t="s">
        <v>89</v>
      </c>
      <c r="E303" s="226">
        <f>SUM(F303/E200)</f>
        <v>0.3641573329541891</v>
      </c>
      <c r="F303" s="249">
        <f>SUM(E194,E195,E199)</f>
        <v>46604653</v>
      </c>
    </row>
    <row r="304" spans="1:6" ht="12.75">
      <c r="A304" s="26">
        <v>3</v>
      </c>
      <c r="B304" s="194"/>
      <c r="C304" s="192"/>
      <c r="D304" s="137"/>
      <c r="E304" s="226"/>
      <c r="F304" s="249"/>
    </row>
    <row r="305" spans="1:6" ht="12.75" customHeight="1">
      <c r="A305" s="26">
        <v>4</v>
      </c>
      <c r="B305" s="194"/>
      <c r="C305" s="192"/>
      <c r="D305" s="137" t="s">
        <v>367</v>
      </c>
      <c r="E305" s="226">
        <f>SUM(F305/F302)</f>
        <v>0.5550065744562097</v>
      </c>
      <c r="F305" s="249">
        <f>SUM(E141,E145,E167)</f>
        <v>45163544</v>
      </c>
    </row>
    <row r="306" spans="1:6" ht="12.75">
      <c r="A306" s="26">
        <v>5</v>
      </c>
      <c r="B306" s="194"/>
      <c r="C306" s="192"/>
      <c r="D306" s="137" t="s">
        <v>368</v>
      </c>
      <c r="E306" s="226">
        <f>SUM(F306/F302)</f>
        <v>0.008811082537834107</v>
      </c>
      <c r="F306" s="249">
        <f>SUM(E140,E172)</f>
        <v>717000</v>
      </c>
    </row>
    <row r="307" spans="1:6" ht="12.75">
      <c r="A307" s="26">
        <v>6</v>
      </c>
      <c r="B307" s="194"/>
      <c r="C307" s="192"/>
      <c r="D307" s="137" t="s">
        <v>369</v>
      </c>
      <c r="E307" s="226">
        <f>SUM(F307/F302)</f>
        <v>0.4361823430059562</v>
      </c>
      <c r="F307" s="249">
        <f>SUM(E142,E177,E178,E180,E181)</f>
        <v>35494247</v>
      </c>
    </row>
    <row r="308" spans="1:6" ht="12.75">
      <c r="A308" s="26">
        <v>7</v>
      </c>
      <c r="B308" s="194"/>
      <c r="C308" s="192"/>
      <c r="D308" s="137"/>
      <c r="E308" s="226"/>
      <c r="F308" s="249"/>
    </row>
    <row r="309" spans="1:6" ht="12.75">
      <c r="A309" s="26">
        <v>8</v>
      </c>
      <c r="B309" s="194"/>
      <c r="C309" s="192"/>
      <c r="D309" s="137" t="s">
        <v>366</v>
      </c>
      <c r="E309" s="226">
        <f>SUM(F309/E200)</f>
        <v>0.7511047711693449</v>
      </c>
      <c r="F309" s="249">
        <f>SUM(E196:E199)</f>
        <v>96125971</v>
      </c>
    </row>
    <row r="310" spans="1:6" ht="12.75">
      <c r="A310" s="26">
        <v>9</v>
      </c>
      <c r="B310" s="194"/>
      <c r="C310" s="192"/>
      <c r="D310" s="137" t="s">
        <v>370</v>
      </c>
      <c r="E310" s="226">
        <f>SUM(F310/E200)</f>
        <v>0.248895228830655</v>
      </c>
      <c r="F310" s="249">
        <f>SUM(E194,E195)</f>
        <v>31853473</v>
      </c>
    </row>
    <row r="311" spans="1:6" ht="12.75">
      <c r="A311" s="26">
        <v>10</v>
      </c>
      <c r="B311" s="194"/>
      <c r="C311" s="192"/>
      <c r="D311" s="137"/>
      <c r="E311" s="226"/>
      <c r="F311" s="249"/>
    </row>
    <row r="312" spans="1:6" ht="12.75">
      <c r="A312" s="26">
        <v>11</v>
      </c>
      <c r="B312" s="194"/>
      <c r="C312" s="192"/>
      <c r="D312" s="137" t="s">
        <v>90</v>
      </c>
      <c r="E312" s="226">
        <f>SUM(F312/E200)</f>
        <v>0.13091311757847612</v>
      </c>
      <c r="F312" s="249">
        <f>E194</f>
        <v>16754188</v>
      </c>
    </row>
    <row r="313" spans="1:6" ht="12.75">
      <c r="A313" s="26">
        <v>12</v>
      </c>
      <c r="B313" s="194"/>
      <c r="C313" s="192"/>
      <c r="D313" s="137" t="s">
        <v>130</v>
      </c>
      <c r="E313" s="226">
        <f>SUM(F313/E200)</f>
        <v>0.1179821112521789</v>
      </c>
      <c r="F313" s="249">
        <f>E195</f>
        <v>15099285</v>
      </c>
    </row>
    <row r="314" spans="1:6" ht="12.75">
      <c r="A314" s="26">
        <v>13</v>
      </c>
      <c r="B314" s="194"/>
      <c r="C314" s="192"/>
      <c r="D314" s="137" t="s">
        <v>364</v>
      </c>
      <c r="E314" s="226">
        <f>SUM(F314/E200)</f>
        <v>0.6358426670458109</v>
      </c>
      <c r="F314" s="249">
        <f>SUM(E196,E197,E198)</f>
        <v>81374791</v>
      </c>
    </row>
    <row r="315" spans="1:6" ht="12.75">
      <c r="A315" s="26">
        <v>14</v>
      </c>
      <c r="B315" s="194"/>
      <c r="C315" s="192"/>
      <c r="D315" s="203" t="s">
        <v>365</v>
      </c>
      <c r="E315" s="226">
        <f>SUM(F315/E200)</f>
        <v>0.11526210412353409</v>
      </c>
      <c r="F315" s="249">
        <f>SUM(E199)</f>
        <v>14751180</v>
      </c>
    </row>
    <row r="316" spans="1:6" ht="12.75">
      <c r="A316" s="27"/>
      <c r="B316" s="199"/>
      <c r="C316" s="200"/>
      <c r="D316" s="165"/>
      <c r="E316" s="227"/>
      <c r="F316" s="250"/>
    </row>
    <row r="317" spans="1:6" ht="12.75">
      <c r="A317" s="29"/>
      <c r="B317" s="119"/>
      <c r="C317" s="117"/>
      <c r="D317" s="204"/>
      <c r="E317" s="224"/>
      <c r="F317" s="247"/>
    </row>
    <row r="318" spans="1:6" ht="15.75">
      <c r="A318" s="32"/>
      <c r="B318" s="199"/>
      <c r="C318" s="200"/>
      <c r="D318" s="141" t="s">
        <v>91</v>
      </c>
      <c r="E318" s="228"/>
      <c r="F318" s="250"/>
    </row>
    <row r="319" spans="1:6" ht="15.75">
      <c r="A319" s="28"/>
      <c r="B319" s="119"/>
      <c r="C319" s="117"/>
      <c r="D319" s="188"/>
      <c r="E319" s="229"/>
      <c r="F319" s="247"/>
    </row>
    <row r="320" spans="1:6" ht="12.75">
      <c r="A320" s="26">
        <v>15</v>
      </c>
      <c r="B320" s="193"/>
      <c r="C320" s="191"/>
      <c r="D320" s="14" t="s">
        <v>83</v>
      </c>
      <c r="E320" s="225">
        <v>1</v>
      </c>
      <c r="F320" s="248">
        <f>E208</f>
        <v>127008983</v>
      </c>
    </row>
    <row r="321" spans="1:6" ht="12.75">
      <c r="A321" s="26">
        <v>16</v>
      </c>
      <c r="B321" s="194"/>
      <c r="C321" s="192"/>
      <c r="D321" s="14" t="s">
        <v>92</v>
      </c>
      <c r="E321" s="224"/>
      <c r="F321" s="249">
        <f>F320/12</f>
        <v>10584081.916666666</v>
      </c>
    </row>
    <row r="322" spans="1:6" ht="12.75">
      <c r="A322" s="26">
        <v>17</v>
      </c>
      <c r="B322" s="194"/>
      <c r="C322" s="192"/>
      <c r="D322" s="137"/>
      <c r="E322" s="226"/>
      <c r="F322" s="249"/>
    </row>
    <row r="323" spans="1:6" ht="12.75">
      <c r="A323" s="26">
        <v>18</v>
      </c>
      <c r="B323" s="194"/>
      <c r="C323" s="192"/>
      <c r="D323" s="137" t="s">
        <v>93</v>
      </c>
      <c r="E323" s="226">
        <f>E201/F320</f>
        <v>0.5062511916972046</v>
      </c>
      <c r="F323" s="249">
        <f>E201</f>
        <v>64298449</v>
      </c>
    </row>
    <row r="324" spans="1:6" ht="12.75">
      <c r="A324" s="26">
        <v>19</v>
      </c>
      <c r="B324" s="194"/>
      <c r="C324" s="192"/>
      <c r="D324" s="137" t="s">
        <v>331</v>
      </c>
      <c r="E324" s="226">
        <f>E202/F320</f>
        <v>0.4937488083027954</v>
      </c>
      <c r="F324" s="249">
        <f>E202</f>
        <v>62710534</v>
      </c>
    </row>
    <row r="325" spans="1:6" ht="12.75">
      <c r="A325" s="26">
        <v>20</v>
      </c>
      <c r="B325" s="194"/>
      <c r="C325" s="192"/>
      <c r="D325" s="137"/>
      <c r="E325" s="226"/>
      <c r="F325" s="249"/>
    </row>
    <row r="326" spans="1:6" ht="12.75">
      <c r="A326" s="26">
        <v>21</v>
      </c>
      <c r="B326" s="194"/>
      <c r="C326" s="192"/>
      <c r="D326" s="137" t="s">
        <v>94</v>
      </c>
      <c r="E326" s="226"/>
      <c r="F326" s="249">
        <f>E201/E270</f>
        <v>489184.7915398661</v>
      </c>
    </row>
    <row r="327" spans="1:6" ht="12.75">
      <c r="A327" s="26">
        <v>22</v>
      </c>
      <c r="B327" s="194"/>
      <c r="C327" s="192"/>
      <c r="D327" s="137" t="s">
        <v>95</v>
      </c>
      <c r="E327" s="226"/>
      <c r="F327" s="249">
        <f>E202/E270</f>
        <v>477103.8800973828</v>
      </c>
    </row>
    <row r="328" spans="1:6" ht="12.75">
      <c r="A328" s="26">
        <v>23</v>
      </c>
      <c r="B328" s="194"/>
      <c r="C328" s="192"/>
      <c r="D328" s="137"/>
      <c r="E328" s="230"/>
      <c r="F328" s="249"/>
    </row>
    <row r="329" spans="1:6" ht="12.75">
      <c r="A329" s="26">
        <v>24</v>
      </c>
      <c r="B329" s="194"/>
      <c r="C329" s="192"/>
      <c r="D329" s="137" t="s">
        <v>96</v>
      </c>
      <c r="E329" s="226"/>
      <c r="F329" s="249">
        <f>F320/E270</f>
        <v>966288.671637249</v>
      </c>
    </row>
    <row r="330" spans="1:6" ht="12.75">
      <c r="A330" s="26">
        <v>25</v>
      </c>
      <c r="B330" s="194"/>
      <c r="C330" s="192"/>
      <c r="D330" s="137"/>
      <c r="E330" s="224"/>
      <c r="F330" s="249"/>
    </row>
    <row r="331" spans="1:6" ht="12.75">
      <c r="A331" s="26">
        <v>26</v>
      </c>
      <c r="B331" s="194"/>
      <c r="C331" s="192"/>
      <c r="D331" s="137" t="s">
        <v>97</v>
      </c>
      <c r="E331" s="226">
        <f>E203/F320</f>
        <v>0.0396223942679708</v>
      </c>
      <c r="F331" s="249">
        <f>E203</f>
        <v>5032400</v>
      </c>
    </row>
    <row r="332" spans="1:6" ht="12.75">
      <c r="A332" s="26">
        <v>27</v>
      </c>
      <c r="B332" s="194"/>
      <c r="C332" s="192"/>
      <c r="D332" s="137" t="s">
        <v>98</v>
      </c>
      <c r="E332" s="226"/>
      <c r="F332" s="249">
        <f>E203/E270</f>
        <v>38286.67072428484</v>
      </c>
    </row>
    <row r="333" spans="1:6" ht="12.75">
      <c r="A333" s="26">
        <v>28</v>
      </c>
      <c r="B333" s="194"/>
      <c r="C333" s="192"/>
      <c r="D333" s="137" t="s">
        <v>99</v>
      </c>
      <c r="E333" s="226">
        <f>F333/F320</f>
        <v>0.12877006502760519</v>
      </c>
      <c r="F333" s="249">
        <f>SUM(E14,E17)</f>
        <v>16354955</v>
      </c>
    </row>
    <row r="334" spans="1:6" ht="12.75">
      <c r="A334" s="26">
        <v>29</v>
      </c>
      <c r="B334" s="194"/>
      <c r="C334" s="192"/>
      <c r="D334" s="137" t="s">
        <v>100</v>
      </c>
      <c r="E334" s="226"/>
      <c r="F334" s="249">
        <f>F333/E270</f>
        <v>124429.05508216677</v>
      </c>
    </row>
    <row r="335" spans="1:6" ht="12.75">
      <c r="A335" s="26">
        <v>30</v>
      </c>
      <c r="B335" s="194"/>
      <c r="C335" s="192"/>
      <c r="D335" s="137" t="s">
        <v>101</v>
      </c>
      <c r="E335" s="226">
        <f>F335/F320</f>
        <v>0.020770058445393584</v>
      </c>
      <c r="F335" s="249">
        <f>SUM(E28)</f>
        <v>2637984</v>
      </c>
    </row>
    <row r="336" spans="1:6" ht="12.75">
      <c r="A336" s="26">
        <v>31</v>
      </c>
      <c r="B336" s="194"/>
      <c r="C336" s="192"/>
      <c r="D336" s="137" t="s">
        <v>102</v>
      </c>
      <c r="E336" s="224"/>
      <c r="F336" s="249">
        <f>F335/E270</f>
        <v>20069.87218502739</v>
      </c>
    </row>
    <row r="337" spans="1:6" ht="12.75">
      <c r="A337" s="26">
        <v>32</v>
      </c>
      <c r="B337" s="194"/>
      <c r="C337" s="192"/>
      <c r="D337" s="137"/>
      <c r="E337" s="231"/>
      <c r="F337" s="249"/>
    </row>
    <row r="338" spans="1:6" ht="12.75">
      <c r="A338" s="26">
        <v>33</v>
      </c>
      <c r="B338" s="194"/>
      <c r="C338" s="192"/>
      <c r="D338" s="137" t="s">
        <v>103</v>
      </c>
      <c r="E338" s="226"/>
      <c r="F338" s="249"/>
    </row>
    <row r="339" spans="1:6" ht="12.75">
      <c r="A339" s="26">
        <v>34</v>
      </c>
      <c r="B339" s="194"/>
      <c r="C339" s="192"/>
      <c r="D339" s="137" t="s">
        <v>104</v>
      </c>
      <c r="E339" s="226">
        <f>E211/F320</f>
        <v>0.0067612619179857536</v>
      </c>
      <c r="F339" s="249">
        <f>E211</f>
        <v>858741</v>
      </c>
    </row>
    <row r="340" spans="1:6" ht="13.5" thickBot="1">
      <c r="A340" s="33"/>
      <c r="B340" s="189"/>
      <c r="C340" s="190"/>
      <c r="D340" s="6"/>
      <c r="E340" s="232"/>
      <c r="F340" s="251"/>
    </row>
    <row r="341" spans="1:6" ht="12.75">
      <c r="A341" s="30"/>
      <c r="B341" s="119"/>
      <c r="C341" s="117"/>
      <c r="D341" s="122"/>
      <c r="E341" s="121"/>
      <c r="F341" s="290"/>
    </row>
    <row r="342" spans="1:6" ht="12.75">
      <c r="A342" s="19"/>
      <c r="B342" s="55"/>
      <c r="C342" s="19"/>
      <c r="D342" s="2"/>
      <c r="E342" s="1"/>
      <c r="F342" s="290"/>
    </row>
    <row r="343" spans="1:6" ht="12.75">
      <c r="A343" s="36" t="s">
        <v>110</v>
      </c>
      <c r="B343" s="119"/>
      <c r="C343" s="339" t="s">
        <v>407</v>
      </c>
      <c r="D343" s="340"/>
      <c r="E343" s="121" t="s">
        <v>111</v>
      </c>
      <c r="F343" s="319"/>
    </row>
    <row r="344" spans="1:6" ht="12.75">
      <c r="A344" s="117" t="s">
        <v>112</v>
      </c>
      <c r="B344" s="119"/>
      <c r="C344" s="337">
        <v>41663</v>
      </c>
      <c r="D344" s="338"/>
      <c r="E344" s="103"/>
      <c r="F344" s="319"/>
    </row>
    <row r="345" spans="1:6" ht="12.75">
      <c r="A345" s="118" t="s">
        <v>113</v>
      </c>
      <c r="B345" s="120"/>
      <c r="C345" s="339">
        <v>315639507</v>
      </c>
      <c r="D345" s="340"/>
      <c r="E345" s="103"/>
      <c r="F345" s="319"/>
    </row>
    <row r="346" ht="12.75">
      <c r="F346" s="319"/>
    </row>
    <row r="347" ht="12.75">
      <c r="F347" s="319"/>
    </row>
    <row r="348" ht="12.75">
      <c r="F348" s="319"/>
    </row>
    <row r="349" ht="12.75">
      <c r="F349" s="319"/>
    </row>
    <row r="350" ht="12.75">
      <c r="F350" s="319"/>
    </row>
    <row r="351" ht="12.75">
      <c r="F351" s="319"/>
    </row>
    <row r="352" ht="12.75">
      <c r="F352" s="319"/>
    </row>
  </sheetData>
  <sheetProtection password="C90C" sheet="1"/>
  <mergeCells count="10">
    <mergeCell ref="C5:D5"/>
    <mergeCell ref="C344:D344"/>
    <mergeCell ref="C345:D345"/>
    <mergeCell ref="B260:C260"/>
    <mergeCell ref="B217:C217"/>
    <mergeCell ref="B218:C218"/>
    <mergeCell ref="C343:D343"/>
    <mergeCell ref="B229:C229"/>
    <mergeCell ref="B230:C230"/>
    <mergeCell ref="B259:C259"/>
  </mergeCells>
  <printOptions horizontalCentered="1"/>
  <pageMargins left="0.984251968503937" right="0.5905511811023623" top="0.984251968503937" bottom="0.984251968503937" header="0.5118110236220472" footer="0.5118110236220472"/>
  <pageSetup horizontalDpi="600" verticalDpi="600" orientation="portrait" paperSize="9" scale="70" r:id="rId1"/>
  <headerFooter alignWithMargins="0">
    <oddFooter>&amp;CStrana&amp;P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Skutečnost</dc:title>
  <dc:subject/>
  <dc:creator>Škorpíková OFR EO KAV</dc:creator>
  <cp:keywords/>
  <dc:description/>
  <cp:lastModifiedBy>Kasykova</cp:lastModifiedBy>
  <cp:lastPrinted>2014-01-24T11:14:07Z</cp:lastPrinted>
  <dcterms:created xsi:type="dcterms:W3CDTF">1997-02-21T15:17:18Z</dcterms:created>
  <dcterms:modified xsi:type="dcterms:W3CDTF">2014-01-29T11:38:38Z</dcterms:modified>
  <cp:category/>
  <cp:version/>
  <cp:contentType/>
  <cp:contentStatus/>
</cp:coreProperties>
</file>