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15"/>
  </bookViews>
  <sheets>
    <sheet name="List2" sheetId="2" r:id="rId1"/>
  </sheets>
  <definedNames>
    <definedName name="_xlnm.Print_Area" localSheetId="0">List2!$A$1:$G$47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I37" i="2"/>
  <c r="I34" i="2"/>
  <c r="I32" i="2"/>
  <c r="I31" i="2"/>
  <c r="I29" i="2"/>
  <c r="I27" i="2"/>
  <c r="I25" i="2"/>
  <c r="I26" i="2"/>
  <c r="I24" i="2"/>
  <c r="I21" i="2"/>
  <c r="I18" i="2"/>
  <c r="I17" i="2"/>
  <c r="I16" i="2"/>
  <c r="I15" i="2"/>
  <c r="I14" i="2"/>
  <c r="I13" i="2"/>
  <c r="I10" i="2"/>
  <c r="I8" i="2"/>
  <c r="H40" i="2" l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I23" i="2"/>
  <c r="H23" i="2" s="1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I7" i="2"/>
  <c r="H7" i="2" s="1"/>
  <c r="I41" i="2" l="1"/>
  <c r="H41" i="2" s="1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E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E7" i="2"/>
  <c r="D7" i="2" s="1"/>
  <c r="E41" i="2" l="1"/>
  <c r="D41" i="2" s="1"/>
  <c r="D23" i="2"/>
</calcChain>
</file>

<file path=xl/sharedStrings.xml><?xml version="1.0" encoding="utf-8"?>
<sst xmlns="http://schemas.openxmlformats.org/spreadsheetml/2006/main" count="93" uniqueCount="85">
  <si>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</si>
  <si>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</si>
  <si>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</si>
  <si>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</si>
  <si>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</si>
  <si>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</si>
  <si>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</si>
  <si>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</si>
  <si>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</si>
  <si>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</si>
  <si>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</si>
  <si>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</si>
  <si>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</si>
  <si>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</si>
  <si>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</si>
  <si>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</si>
  <si>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</si>
  <si>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</si>
  <si>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</si>
  <si>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</si>
  <si>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</si>
  <si>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</si>
  <si>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</si>
  <si>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</si>
  <si>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</si>
  <si>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</si>
  <si>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</si>
  <si>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</si>
  <si>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</si>
  <si>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</si>
  <si>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</si>
  <si>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</si>
  <si>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</si>
  <si>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</si>
  <si>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</si>
  <si>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</si>
  <si>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</si>
  <si>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</si>
  <si>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</si>
  <si>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</si>
  <si>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</si>
  <si>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</si>
  <si>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</si>
  <si>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</si>
  <si>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</si>
  <si>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</si>
  <si>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</si>
  <si>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</si>
  <si>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</si>
  <si>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</si>
  <si>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</si>
  <si>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</si>
  <si>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</si>
  <si>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</si>
  <si>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</si>
  <si>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</si>
  <si>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</si>
  <si>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</si>
  <si>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</si>
  <si>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</si>
  <si>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</si>
  <si>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</si>
  <si>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</si>
  <si>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</si>
  <si>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</si>
  <si>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</si>
  <si>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</si>
  <si>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</si>
  <si>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</si>
  <si>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</si>
  <si>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</si>
  <si>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</si>
  <si>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</si>
  <si>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z toho tvorba Fondu účelově určených prostředků</t>
  </si>
  <si>
    <t>A.V.a.</t>
  </si>
  <si>
    <t>B.I.x.</t>
  </si>
  <si>
    <t>Část II.</t>
  </si>
  <si>
    <t>Další významné hospodářské skutečnosti:</t>
  </si>
  <si>
    <t>částky uvedené ve sloupcích 4 až 7 jsou v tisících Kč</t>
  </si>
  <si>
    <t xml:space="preserve">  Plán výnosů a nákladů rozpočtu na rok 2018</t>
  </si>
  <si>
    <t>Psychologický ústav AV ČR, v.v.i.</t>
  </si>
  <si>
    <t>Návrh rozpočtu 2018 (v tis. Kč)</t>
  </si>
  <si>
    <t>Skutečnost 2018 (v tis. Kč)</t>
  </si>
  <si>
    <t>Tržby za vlastní výkony a zboží tvoří tržby ze zakázek hlavní činnosti. Ostatní výnosy jsou tvořeny zejména zúčtováním poměrné části odpisů majetku pořízeného z dotace. Provozní dotace institucionální vychází ze schválených neinvestičních prostředků přidělených AV ČR. Provozní dotace mimorozpočtové vychází ze schválených prostředků GA ČR, MŠMT a ostatních.</t>
  </si>
  <si>
    <t>Rozpočet na rok 2018 vycházel z informací dostupných k datu sestavení a zohledňoval veškeré známé hospodářské skutečnosti, včetně ekonomické a finanční situace. Veškeré údaje se týkají hlavní činnosti. Další ani jinou činnost jednotka neprováděla.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</si>
</sst>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0" borderId="0" xfId="0" applyFont="1"/>
    <xf numFmtId="0" fontId="2" fillId="0" borderId="17" xfId="0" applyFont="1" applyBorder="1"/>
    <xf numFmtId="0" fontId="3" fillId="0" borderId="18" xfId="1" applyNumberFormat="1" applyFont="1" applyFill="1" applyBorder="1" applyAlignment="1" applyProtection="1">
      <alignment horizontal="center" wrapText="1"/>
    </xf>
    <xf numFmtId="0" fontId="4" fillId="0" borderId="18" xfId="1" applyNumberFormat="1" applyFont="1" applyFill="1" applyBorder="1" applyAlignment="1" applyProtection="1">
      <alignment horizontal="center" wrapText="1"/>
    </xf>
    <xf numFmtId="0" fontId="5" fillId="0" borderId="18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18" xfId="1" applyNumberFormat="1" applyFont="1" applyFill="1" applyBorder="1" applyAlignment="1" applyProtection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6" fillId="0" borderId="2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2" borderId="5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/>
    </xf>
    <xf numFmtId="0" fontId="4" fillId="0" borderId="5" xfId="1" applyNumberFormat="1" applyFont="1" applyFill="1" applyBorder="1" applyAlignment="1" applyProtection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 wrapText="1"/>
    </xf>
    <xf numFmtId="0" fontId="4" fillId="0" borderId="11" xfId="1" applyNumberFormat="1" applyFont="1" applyFill="1" applyBorder="1" applyAlignment="1" applyProtection="1">
      <alignment horizontal="center" wrapText="1"/>
    </xf>
    <xf numFmtId="0" fontId="4" fillId="0" borderId="18" xfId="1" applyNumberFormat="1" applyFont="1" applyFill="1" applyBorder="1" applyAlignment="1" applyProtection="1">
      <alignment horizontal="center"/>
    </xf>
    <xf numFmtId="0" fontId="2" fillId="4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4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2" xfId="1" applyNumberFormat="1" applyFont="1" applyFill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11" xfId="1" applyNumberFormat="1" applyFont="1" applyFill="1" applyBorder="1" applyAlignment="1" applyProtection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25" xfId="1" applyNumberFormat="1" applyFont="1" applyFill="1" applyBorder="1" applyAlignment="1" applyProtection="1">
      <alignment horizontal="center"/>
    </xf>
    <xf numFmtId="0" fontId="4" fillId="0" borderId="25" xfId="1" applyNumberFormat="1" applyFont="1" applyFill="1" applyBorder="1" applyAlignment="1" applyProtection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18" xfId="1" applyNumberFormat="1" applyFont="1" applyFill="1" applyBorder="1" applyAlignment="1" applyProtection="1">
      <alignment horizontal="center" wrapText="1"/>
    </xf>
    <xf numFmtId="0" fontId="6" fillId="0" borderId="16" xfId="0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7" xfId="1" applyNumberFormat="1" applyFont="1" applyFill="1" applyBorder="1" applyAlignment="1" applyProtection="1">
      <alignment horizontal="center" vertical="center" wrapText="1"/>
    </xf>
    <xf numFmtId="1" fontId="4" fillId="0" borderId="5" xfId="1" applyNumberFormat="1" applyFont="1" applyFill="1" applyBorder="1" applyAlignment="1" applyProtection="1">
      <alignment horizontal="center"/>
    </xf>
    <xf numFmtId="1" fontId="4" fillId="0" borderId="8" xfId="1" applyNumberFormat="1" applyFont="1" applyFill="1" applyBorder="1" applyAlignment="1" applyProtection="1">
      <alignment horizontal="center"/>
    </xf>
    <xf numFmtId="1" fontId="4" fillId="0" borderId="8" xfId="1" applyNumberFormat="1" applyFont="1" applyFill="1" applyBorder="1" applyAlignment="1" applyProtection="1">
      <alignment horizontal="center" wrapText="1"/>
    </xf>
    <xf numFmtId="1" fontId="4" fillId="0" borderId="25" xfId="1" applyNumberFormat="1" applyFont="1" applyFill="1" applyBorder="1" applyAlignment="1" applyProtection="1">
      <alignment horizontal="center" wrapText="1"/>
    </xf>
    <xf numFmtId="1" fontId="4" fillId="0" borderId="25" xfId="1" applyNumberFormat="1" applyFont="1" applyFill="1" applyBorder="1" applyAlignment="1" applyProtection="1">
      <alignment horizontal="center"/>
    </xf>
    <xf numFmtId="1" fontId="4" fillId="0" borderId="24" xfId="1" applyNumberFormat="1" applyFont="1" applyFill="1" applyBorder="1" applyAlignment="1" applyProtection="1">
      <alignment horizontal="center"/>
    </xf>
    <xf numFmtId="0" fontId="6" fillId="0" borderId="16" xfId="0" applyFont="1" applyBorder="1" applyAlignment="1">
      <alignment horizontal="left"/>
    </xf>
    <xf numFmtId="1" fontId="2" fillId="2" borderId="5" xfId="0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 applyProtection="1">
      <alignment horizontal="center"/>
    </xf>
    <xf numFmtId="1" fontId="4" fillId="0" borderId="11" xfId="1" applyNumberFormat="1" applyFont="1" applyFill="1" applyBorder="1" applyAlignment="1" applyProtection="1">
      <alignment horizontal="center"/>
    </xf>
    <xf numFmtId="1" fontId="4" fillId="3" borderId="11" xfId="1" applyNumberFormat="1" applyFont="1" applyFill="1" applyBorder="1" applyAlignment="1" applyProtection="1">
      <alignment horizontal="center"/>
    </xf>
    <xf numFmtId="1" fontId="4" fillId="0" borderId="18" xfId="1" applyNumberFormat="1" applyFont="1" applyFill="1" applyBorder="1" applyAlignment="1" applyProtection="1">
      <alignment horizontal="center" wrapText="1"/>
    </xf>
    <xf numFmtId="1" fontId="4" fillId="0" borderId="11" xfId="1" applyNumberFormat="1" applyFont="1" applyFill="1" applyBorder="1" applyAlignment="1" applyProtection="1">
      <alignment horizontal="center" wrapText="1"/>
    </xf>
    <xf numFmtId="1" fontId="4" fillId="0" borderId="18" xfId="1" applyNumberFormat="1" applyFont="1" applyFill="1" applyBorder="1" applyAlignment="1" applyProtection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4" fillId="0" borderId="28" xfId="1" applyNumberFormat="1" applyFont="1" applyFill="1" applyBorder="1" applyAlignment="1" applyProtection="1">
      <alignment horizontal="center"/>
    </xf>
    <xf numFmtId="1" fontId="4" fillId="0" borderId="14" xfId="1" applyNumberFormat="1" applyFont="1" applyFill="1" applyBorder="1" applyAlignment="1" applyProtection="1">
      <alignment horizontal="center"/>
    </xf>
    <xf numFmtId="1" fontId="4" fillId="0" borderId="29" xfId="1" applyNumberFormat="1" applyFont="1" applyFill="1" applyBorder="1" applyAlignment="1" applyProtection="1">
      <alignment horizontal="center"/>
    </xf>
    <xf numFmtId="0" fontId="2" fillId="0" borderId="15" xfId="0" applyFont="1" applyBorder="1" applyAlignment="1">
      <alignment wrapText="1"/>
    </xf>
    <xf numFmtId="0" fontId="2" fillId="0" borderId="15" xfId="0" applyFont="1" applyBorder="1"/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0" fillId="0" borderId="16" xfId="0" applyFont="1" applyBorder="1" applyAlignment="1">
      <alignment horizontal="center"/>
    </xf>
    <xf numFmtId="0" fontId="5" fillId="0" borderId="21" xfId="1" applyNumberFormat="1" applyFont="1" applyFill="1" applyBorder="1" applyAlignment="1" applyProtection="1">
      <alignment horizontal="left" vertical="center"/>
    </xf>
    <xf numFmtId="0" fontId="5" fillId="0" borderId="22" xfId="1" applyNumberFormat="1" applyFont="1" applyFill="1" applyBorder="1" applyAlignment="1" applyProtection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topLeftCell="A22" workbookViewId="0">
      <selection activeCell="A47" sqref="A47"/>
    </sheetView>
  </sheetViews>
  <sheetFormatPr defaultColWidth="8.5703125" defaultRowHeight="15" x14ac:dyDescent="0.25"/>
  <cols>
    <col min="1" max="1" width="11.7109375" customWidth="1"/>
    <col min="2" max="2" width="41.7109375" style="49" customWidth="1"/>
    <col min="5" max="5" width="8.5703125" style="61"/>
    <col min="9" max="9" width="9.42578125" bestFit="1" customWidth="1"/>
  </cols>
  <sheetData>
    <row r="1" spans="1:11" x14ac:dyDescent="0.25">
      <c r="A1" s="118" t="s">
        <v>79</v>
      </c>
      <c r="B1" s="118"/>
      <c r="C1" s="118"/>
      <c r="D1" s="118"/>
      <c r="E1" s="118"/>
      <c r="F1" s="118"/>
      <c r="G1" s="118"/>
    </row>
    <row r="2" spans="1:11" x14ac:dyDescent="0.25">
      <c r="A2" s="119" t="s">
        <v>78</v>
      </c>
      <c r="B2" s="119"/>
      <c r="C2" s="119"/>
      <c r="D2" s="119"/>
      <c r="E2" s="119"/>
      <c r="F2" s="119"/>
      <c r="G2" s="119"/>
    </row>
    <row r="3" spans="1:11" x14ac:dyDescent="0.25">
      <c r="A3" s="62"/>
      <c r="B3" s="62"/>
      <c r="C3" s="62"/>
      <c r="D3" s="62"/>
      <c r="E3" s="62"/>
      <c r="F3" s="62"/>
      <c r="G3" s="62"/>
    </row>
    <row r="4" spans="1:11" ht="15.75" thickBot="1" x14ac:dyDescent="0.3">
      <c r="A4" s="89" t="s">
        <v>80</v>
      </c>
      <c r="B4" s="62"/>
      <c r="C4" s="62"/>
      <c r="D4" s="120" t="s">
        <v>81</v>
      </c>
      <c r="E4" s="120"/>
      <c r="F4" s="120"/>
      <c r="G4" s="120"/>
      <c r="H4" s="100" t="s">
        <v>82</v>
      </c>
      <c r="I4" s="91"/>
      <c r="J4" s="91"/>
      <c r="K4" s="91"/>
    </row>
    <row r="5" spans="1:11" x14ac:dyDescent="0.25">
      <c r="A5" s="36">
        <v>1</v>
      </c>
      <c r="B5" s="37">
        <v>2</v>
      </c>
      <c r="C5" s="37">
        <v>3</v>
      </c>
      <c r="D5" s="63">
        <v>4</v>
      </c>
      <c r="E5" s="63">
        <v>5</v>
      </c>
      <c r="F5" s="2">
        <v>6</v>
      </c>
      <c r="G5" s="64">
        <v>7</v>
      </c>
      <c r="H5" s="92">
        <v>8</v>
      </c>
      <c r="I5" s="63">
        <v>9</v>
      </c>
      <c r="J5" s="2">
        <v>10</v>
      </c>
      <c r="K5" s="64">
        <v>11</v>
      </c>
    </row>
    <row r="6" spans="1:11" ht="29.25" x14ac:dyDescent="0.25">
      <c r="A6" s="27"/>
      <c r="B6" s="28"/>
      <c r="C6" s="90" t="s">
        <v>0</v>
      </c>
      <c r="D6" s="30" t="s">
        <v>1</v>
      </c>
      <c r="E6" s="30" t="s">
        <v>2</v>
      </c>
      <c r="F6" s="31" t="s">
        <v>3</v>
      </c>
      <c r="G6" s="32" t="s">
        <v>4</v>
      </c>
      <c r="H6" s="93" t="s">
        <v>1</v>
      </c>
      <c r="I6" s="30" t="s">
        <v>2</v>
      </c>
      <c r="J6" s="31" t="s">
        <v>3</v>
      </c>
      <c r="K6" s="32" t="s">
        <v>4</v>
      </c>
    </row>
    <row r="7" spans="1:11" ht="15.75" thickBot="1" x14ac:dyDescent="0.3">
      <c r="A7" s="33" t="s">
        <v>5</v>
      </c>
      <c r="B7" s="34" t="s">
        <v>6</v>
      </c>
      <c r="C7" s="35" t="s">
        <v>7</v>
      </c>
      <c r="D7" s="51">
        <f>E7+F7+G7</f>
        <v>30023</v>
      </c>
      <c r="E7" s="51">
        <f>E8+E10+E13+E14+E15+E17</f>
        <v>30023</v>
      </c>
      <c r="F7" s="51">
        <v>0</v>
      </c>
      <c r="G7" s="65">
        <v>0</v>
      </c>
      <c r="H7" s="101">
        <f>I7+J7+K7</f>
        <v>30946.802</v>
      </c>
      <c r="I7" s="101">
        <f>I8+I10+I13+I14+I15+I17+I21+I22</f>
        <v>30946.802</v>
      </c>
      <c r="J7" s="51">
        <v>0</v>
      </c>
      <c r="K7" s="65">
        <v>0</v>
      </c>
    </row>
    <row r="8" spans="1:11" x14ac:dyDescent="0.25">
      <c r="A8" s="39" t="s">
        <v>39</v>
      </c>
      <c r="B8" s="1" t="s">
        <v>8</v>
      </c>
      <c r="C8" s="2">
        <v>50</v>
      </c>
      <c r="D8" s="52">
        <f>E8+F8+G8</f>
        <v>2494</v>
      </c>
      <c r="E8" s="52">
        <v>2494</v>
      </c>
      <c r="F8" s="66">
        <v>0</v>
      </c>
      <c r="G8" s="67">
        <v>0</v>
      </c>
      <c r="H8" s="102">
        <f>I8+J8+K8</f>
        <v>1754.3389999999999</v>
      </c>
      <c r="I8" s="102">
        <f>1754339/1000</f>
        <v>1754.3389999999999</v>
      </c>
      <c r="J8" s="66">
        <v>0</v>
      </c>
      <c r="K8" s="67">
        <v>0</v>
      </c>
    </row>
    <row r="9" spans="1:11" ht="15.75" thickBot="1" x14ac:dyDescent="0.3">
      <c r="A9" s="40" t="s">
        <v>40</v>
      </c>
      <c r="B9" s="3" t="s">
        <v>9</v>
      </c>
      <c r="C9" s="4"/>
      <c r="D9" s="68">
        <f t="shared" ref="D9:D40" si="0">E9+F9+G9</f>
        <v>0</v>
      </c>
      <c r="E9" s="53">
        <v>0</v>
      </c>
      <c r="F9" s="69">
        <v>0</v>
      </c>
      <c r="G9" s="70">
        <v>0</v>
      </c>
      <c r="H9" s="99">
        <f t="shared" ref="H9:H40" si="1">I9+J9+K9</f>
        <v>0</v>
      </c>
      <c r="I9" s="94">
        <v>0</v>
      </c>
      <c r="J9" s="69">
        <v>0</v>
      </c>
      <c r="K9" s="70">
        <v>0</v>
      </c>
    </row>
    <row r="10" spans="1:11" ht="15.75" thickBot="1" x14ac:dyDescent="0.3">
      <c r="A10" s="39" t="s">
        <v>41</v>
      </c>
      <c r="B10" s="1" t="s">
        <v>10</v>
      </c>
      <c r="C10" s="2">
        <v>51</v>
      </c>
      <c r="D10" s="52">
        <f t="shared" si="0"/>
        <v>3324</v>
      </c>
      <c r="E10" s="52">
        <v>3324</v>
      </c>
      <c r="F10" s="66">
        <v>0</v>
      </c>
      <c r="G10" s="67">
        <v>0</v>
      </c>
      <c r="H10" s="102">
        <f t="shared" si="1"/>
        <v>3210.4070000000002</v>
      </c>
      <c r="I10" s="102">
        <f>3210407/1000</f>
        <v>3210.4070000000002</v>
      </c>
      <c r="J10" s="66">
        <v>0</v>
      </c>
      <c r="K10" s="67">
        <v>0</v>
      </c>
    </row>
    <row r="11" spans="1:11" ht="15.75" thickBot="1" x14ac:dyDescent="0.3">
      <c r="A11" s="41" t="s">
        <v>50</v>
      </c>
      <c r="B11" s="10" t="s">
        <v>16</v>
      </c>
      <c r="C11" s="14">
        <v>56</v>
      </c>
      <c r="D11" s="54">
        <f t="shared" si="0"/>
        <v>0</v>
      </c>
      <c r="E11" s="54">
        <v>0</v>
      </c>
      <c r="F11" s="54">
        <v>0</v>
      </c>
      <c r="G11" s="71">
        <v>0</v>
      </c>
      <c r="H11" s="109">
        <f t="shared" si="1"/>
        <v>0</v>
      </c>
      <c r="I11" s="103">
        <v>0</v>
      </c>
      <c r="J11" s="54">
        <v>0</v>
      </c>
      <c r="K11" s="71">
        <v>0</v>
      </c>
    </row>
    <row r="12" spans="1:11" ht="15.75" thickBot="1" x14ac:dyDescent="0.3">
      <c r="A12" s="41" t="s">
        <v>51</v>
      </c>
      <c r="B12" s="10" t="s">
        <v>17</v>
      </c>
      <c r="C12" s="11">
        <v>57</v>
      </c>
      <c r="D12" s="52">
        <f t="shared" si="0"/>
        <v>0</v>
      </c>
      <c r="E12" s="54">
        <v>0</v>
      </c>
      <c r="F12" s="72">
        <v>0</v>
      </c>
      <c r="G12" s="73">
        <v>0</v>
      </c>
      <c r="H12" s="102">
        <f t="shared" si="1"/>
        <v>0</v>
      </c>
      <c r="I12" s="103">
        <v>0</v>
      </c>
      <c r="J12" s="72">
        <v>0</v>
      </c>
      <c r="K12" s="73">
        <v>0</v>
      </c>
    </row>
    <row r="13" spans="1:11" ht="15.75" thickBot="1" x14ac:dyDescent="0.3">
      <c r="A13" s="39" t="s">
        <v>42</v>
      </c>
      <c r="B13" s="1" t="s">
        <v>11</v>
      </c>
      <c r="C13" s="2">
        <v>52</v>
      </c>
      <c r="D13" s="52">
        <f t="shared" si="0"/>
        <v>22423</v>
      </c>
      <c r="E13" s="52">
        <v>22423</v>
      </c>
      <c r="F13" s="66">
        <v>0</v>
      </c>
      <c r="G13" s="67">
        <v>0</v>
      </c>
      <c r="H13" s="102">
        <f t="shared" si="1"/>
        <v>23716.973999999998</v>
      </c>
      <c r="I13" s="102">
        <f>23716974/1000</f>
        <v>23716.973999999998</v>
      </c>
      <c r="J13" s="66">
        <v>0</v>
      </c>
      <c r="K13" s="67">
        <v>0</v>
      </c>
    </row>
    <row r="14" spans="1:11" ht="15.75" thickBot="1" x14ac:dyDescent="0.3">
      <c r="A14" s="41" t="s">
        <v>43</v>
      </c>
      <c r="B14" s="10" t="s">
        <v>12</v>
      </c>
      <c r="C14" s="11">
        <v>53</v>
      </c>
      <c r="D14" s="52">
        <f t="shared" si="0"/>
        <v>32</v>
      </c>
      <c r="E14" s="54">
        <v>32</v>
      </c>
      <c r="F14" s="72">
        <v>0</v>
      </c>
      <c r="G14" s="73">
        <v>0</v>
      </c>
      <c r="H14" s="102">
        <f t="shared" si="1"/>
        <v>55.524999999999999</v>
      </c>
      <c r="I14" s="103">
        <f>55525/1000</f>
        <v>55.524999999999999</v>
      </c>
      <c r="J14" s="72">
        <v>0</v>
      </c>
      <c r="K14" s="73">
        <v>0</v>
      </c>
    </row>
    <row r="15" spans="1:11" x14ac:dyDescent="0.25">
      <c r="A15" s="39" t="s">
        <v>44</v>
      </c>
      <c r="B15" s="1" t="s">
        <v>13</v>
      </c>
      <c r="C15" s="2">
        <v>54</v>
      </c>
      <c r="D15" s="52">
        <f t="shared" si="0"/>
        <v>850</v>
      </c>
      <c r="E15" s="52">
        <v>850</v>
      </c>
      <c r="F15" s="66">
        <v>0</v>
      </c>
      <c r="G15" s="67">
        <v>0</v>
      </c>
      <c r="H15" s="102">
        <f t="shared" si="1"/>
        <v>1307.5609999999999</v>
      </c>
      <c r="I15" s="102">
        <f>1307561/1000</f>
        <v>1307.5609999999999</v>
      </c>
      <c r="J15" s="66">
        <v>0</v>
      </c>
      <c r="K15" s="67">
        <v>0</v>
      </c>
    </row>
    <row r="16" spans="1:11" ht="30.75" thickBot="1" x14ac:dyDescent="0.3">
      <c r="A16" s="40" t="s">
        <v>74</v>
      </c>
      <c r="B16" s="3" t="s">
        <v>73</v>
      </c>
      <c r="C16" s="12"/>
      <c r="D16" s="58">
        <f t="shared" si="0"/>
        <v>750</v>
      </c>
      <c r="E16" s="53">
        <v>750</v>
      </c>
      <c r="F16" s="69">
        <v>0</v>
      </c>
      <c r="G16" s="70">
        <v>0</v>
      </c>
      <c r="H16" s="107">
        <f t="shared" si="1"/>
        <v>1177.4269999999999</v>
      </c>
      <c r="I16" s="94">
        <f>1177427/1000</f>
        <v>1177.4269999999999</v>
      </c>
      <c r="J16" s="69">
        <v>0</v>
      </c>
      <c r="K16" s="70">
        <v>0</v>
      </c>
    </row>
    <row r="17" spans="1:11" ht="29.25" thickBot="1" x14ac:dyDescent="0.3">
      <c r="A17" s="39" t="s">
        <v>45</v>
      </c>
      <c r="B17" s="13" t="s">
        <v>14</v>
      </c>
      <c r="C17" s="2">
        <v>55</v>
      </c>
      <c r="D17" s="74">
        <f t="shared" si="0"/>
        <v>900</v>
      </c>
      <c r="E17" s="52">
        <v>900</v>
      </c>
      <c r="F17" s="66">
        <v>0</v>
      </c>
      <c r="G17" s="67">
        <v>0</v>
      </c>
      <c r="H17" s="110">
        <f t="shared" si="1"/>
        <v>895.16399999999999</v>
      </c>
      <c r="I17" s="102">
        <f>895164/1000</f>
        <v>895.16399999999999</v>
      </c>
      <c r="J17" s="66">
        <v>0</v>
      </c>
      <c r="K17" s="67">
        <v>0</v>
      </c>
    </row>
    <row r="18" spans="1:11" x14ac:dyDescent="0.25">
      <c r="A18" s="42" t="s">
        <v>46</v>
      </c>
      <c r="B18" s="5" t="s">
        <v>47</v>
      </c>
      <c r="C18" s="6"/>
      <c r="D18" s="55">
        <f t="shared" si="0"/>
        <v>900</v>
      </c>
      <c r="E18" s="55">
        <v>900</v>
      </c>
      <c r="F18" s="75">
        <v>0</v>
      </c>
      <c r="G18" s="76">
        <v>0</v>
      </c>
      <c r="H18" s="95">
        <f t="shared" si="1"/>
        <v>895.16399999999999</v>
      </c>
      <c r="I18" s="102">
        <f>895164/1000</f>
        <v>895.16399999999999</v>
      </c>
      <c r="J18" s="75">
        <v>0</v>
      </c>
      <c r="K18" s="76">
        <v>0</v>
      </c>
    </row>
    <row r="19" spans="1:11" x14ac:dyDescent="0.25">
      <c r="A19" s="42" t="s">
        <v>48</v>
      </c>
      <c r="B19" s="5" t="s">
        <v>36</v>
      </c>
      <c r="C19" s="6"/>
      <c r="D19" s="55">
        <f t="shared" si="0"/>
        <v>0</v>
      </c>
      <c r="E19" s="55">
        <v>0</v>
      </c>
      <c r="F19" s="75">
        <v>0</v>
      </c>
      <c r="G19" s="76">
        <v>0</v>
      </c>
      <c r="H19" s="95">
        <f t="shared" si="1"/>
        <v>0</v>
      </c>
      <c r="I19" s="95">
        <v>0</v>
      </c>
      <c r="J19" s="75">
        <v>0</v>
      </c>
      <c r="K19" s="76">
        <v>0</v>
      </c>
    </row>
    <row r="20" spans="1:11" ht="15.75" thickBot="1" x14ac:dyDescent="0.3">
      <c r="A20" s="42" t="s">
        <v>49</v>
      </c>
      <c r="B20" s="7" t="s">
        <v>15</v>
      </c>
      <c r="C20" s="9"/>
      <c r="D20" s="58">
        <f t="shared" si="0"/>
        <v>0</v>
      </c>
      <c r="E20" s="53">
        <v>0</v>
      </c>
      <c r="F20" s="69">
        <v>0</v>
      </c>
      <c r="G20" s="70">
        <v>0</v>
      </c>
      <c r="H20" s="107">
        <f t="shared" si="1"/>
        <v>0</v>
      </c>
      <c r="I20" s="94">
        <v>0</v>
      </c>
      <c r="J20" s="69">
        <v>0</v>
      </c>
      <c r="K20" s="70">
        <v>0</v>
      </c>
    </row>
    <row r="21" spans="1:11" ht="15.75" thickBot="1" x14ac:dyDescent="0.3">
      <c r="A21" s="41" t="s">
        <v>52</v>
      </c>
      <c r="B21" s="10" t="s">
        <v>18</v>
      </c>
      <c r="C21" s="11">
        <v>58</v>
      </c>
      <c r="D21" s="52">
        <f t="shared" si="0"/>
        <v>0</v>
      </c>
      <c r="E21" s="54">
        <v>0</v>
      </c>
      <c r="F21" s="54">
        <v>0</v>
      </c>
      <c r="G21" s="71">
        <v>0</v>
      </c>
      <c r="H21" s="111">
        <f t="shared" si="1"/>
        <v>6.8319999999999999</v>
      </c>
      <c r="I21" s="103">
        <f>6832/1000</f>
        <v>6.8319999999999999</v>
      </c>
      <c r="J21" s="54">
        <v>0</v>
      </c>
      <c r="K21" s="71">
        <v>0</v>
      </c>
    </row>
    <row r="22" spans="1:11" ht="15.75" thickBot="1" x14ac:dyDescent="0.3">
      <c r="A22" s="41" t="s">
        <v>53</v>
      </c>
      <c r="B22" s="10" t="s">
        <v>19</v>
      </c>
      <c r="C22" s="11">
        <v>59</v>
      </c>
      <c r="D22" s="54">
        <f>E22+F22+G22</f>
        <v>0</v>
      </c>
      <c r="E22" s="54">
        <v>0</v>
      </c>
      <c r="F22" s="54">
        <v>0</v>
      </c>
      <c r="G22" s="71">
        <v>0</v>
      </c>
      <c r="H22" s="109">
        <f>I22+J22+K22</f>
        <v>0</v>
      </c>
      <c r="I22" s="103">
        <v>0</v>
      </c>
      <c r="J22" s="54">
        <v>0</v>
      </c>
      <c r="K22" s="71">
        <v>0</v>
      </c>
    </row>
    <row r="23" spans="1:11" ht="15.75" thickBot="1" x14ac:dyDescent="0.3">
      <c r="A23" s="15" t="s">
        <v>20</v>
      </c>
      <c r="B23" s="16" t="s">
        <v>21</v>
      </c>
      <c r="C23" s="17" t="s">
        <v>7</v>
      </c>
      <c r="D23" s="77">
        <f>E23+F23+G23</f>
        <v>30023</v>
      </c>
      <c r="E23" s="77">
        <f>E24+E28+E29+E33+E40</f>
        <v>30023</v>
      </c>
      <c r="F23" s="78">
        <v>0</v>
      </c>
      <c r="G23" s="79">
        <v>0</v>
      </c>
      <c r="H23" s="104">
        <f>I23+J23+K23</f>
        <v>30949.166999999998</v>
      </c>
      <c r="I23" s="104">
        <f>I24+I28+I29+I33+I40+1</f>
        <v>30949.166999999998</v>
      </c>
      <c r="J23" s="78">
        <v>0</v>
      </c>
      <c r="K23" s="79">
        <v>0</v>
      </c>
    </row>
    <row r="24" spans="1:11" x14ac:dyDescent="0.25">
      <c r="A24" s="39" t="s">
        <v>54</v>
      </c>
      <c r="B24" s="13" t="s">
        <v>31</v>
      </c>
      <c r="C24" s="2">
        <v>69</v>
      </c>
      <c r="D24" s="58">
        <f t="shared" si="0"/>
        <v>27741</v>
      </c>
      <c r="E24" s="29">
        <v>27741</v>
      </c>
      <c r="F24" s="80">
        <v>0</v>
      </c>
      <c r="G24" s="81">
        <v>0</v>
      </c>
      <c r="H24" s="107">
        <f t="shared" si="1"/>
        <v>28088.084999999999</v>
      </c>
      <c r="I24" s="105">
        <f>28088085/1000</f>
        <v>28088.084999999999</v>
      </c>
      <c r="J24" s="80">
        <v>0</v>
      </c>
      <c r="K24" s="81">
        <v>0</v>
      </c>
    </row>
    <row r="25" spans="1:11" x14ac:dyDescent="0.25">
      <c r="A25" s="42" t="s">
        <v>55</v>
      </c>
      <c r="B25" s="8" t="s">
        <v>37</v>
      </c>
      <c r="C25" s="21"/>
      <c r="D25" s="55">
        <f t="shared" si="0"/>
        <v>18487</v>
      </c>
      <c r="E25" s="56">
        <v>18487</v>
      </c>
      <c r="F25" s="75">
        <v>0</v>
      </c>
      <c r="G25" s="76">
        <v>0</v>
      </c>
      <c r="H25" s="95">
        <f t="shared" si="1"/>
        <v>19269.419000000002</v>
      </c>
      <c r="I25" s="95">
        <f>19269419/1000</f>
        <v>19269.419000000002</v>
      </c>
      <c r="J25" s="75">
        <v>0</v>
      </c>
      <c r="K25" s="76">
        <v>0</v>
      </c>
    </row>
    <row r="26" spans="1:11" x14ac:dyDescent="0.25">
      <c r="A26" s="42" t="s">
        <v>56</v>
      </c>
      <c r="B26" s="8" t="s">
        <v>38</v>
      </c>
      <c r="C26" s="21"/>
      <c r="D26" s="55">
        <f t="shared" si="0"/>
        <v>0</v>
      </c>
      <c r="E26" s="55">
        <v>0</v>
      </c>
      <c r="F26" s="75">
        <v>0</v>
      </c>
      <c r="G26" s="76">
        <v>0</v>
      </c>
      <c r="H26" s="95">
        <f t="shared" si="1"/>
        <v>0</v>
      </c>
      <c r="I26" s="96">
        <f>0</f>
        <v>0</v>
      </c>
      <c r="J26" s="75">
        <v>0</v>
      </c>
      <c r="K26" s="76">
        <v>0</v>
      </c>
    </row>
    <row r="27" spans="1:11" ht="15.75" thickBot="1" x14ac:dyDescent="0.3">
      <c r="A27" s="40" t="s">
        <v>75</v>
      </c>
      <c r="B27" s="22" t="s">
        <v>15</v>
      </c>
      <c r="C27" s="4"/>
      <c r="D27" s="82">
        <f t="shared" si="0"/>
        <v>9254</v>
      </c>
      <c r="E27" s="83">
        <v>9254</v>
      </c>
      <c r="F27" s="84">
        <v>0</v>
      </c>
      <c r="G27" s="85">
        <v>0</v>
      </c>
      <c r="H27" s="98">
        <f t="shared" si="1"/>
        <v>8818.6659999999993</v>
      </c>
      <c r="I27" s="97">
        <f>8818666/1000</f>
        <v>8818.6659999999993</v>
      </c>
      <c r="J27" s="84">
        <v>0</v>
      </c>
      <c r="K27" s="85">
        <v>0</v>
      </c>
    </row>
    <row r="28" spans="1:11" ht="15.75" thickBot="1" x14ac:dyDescent="0.3">
      <c r="A28" s="41" t="s">
        <v>57</v>
      </c>
      <c r="B28" s="23" t="s">
        <v>30</v>
      </c>
      <c r="C28" s="11">
        <v>68</v>
      </c>
      <c r="D28" s="54">
        <f t="shared" si="0"/>
        <v>0</v>
      </c>
      <c r="E28" s="57">
        <v>0</v>
      </c>
      <c r="F28" s="72">
        <v>0</v>
      </c>
      <c r="G28" s="73">
        <v>0</v>
      </c>
      <c r="H28" s="103">
        <f t="shared" si="1"/>
        <v>0</v>
      </c>
      <c r="I28" s="106">
        <v>0</v>
      </c>
      <c r="J28" s="72">
        <v>0</v>
      </c>
      <c r="K28" s="73">
        <v>0</v>
      </c>
    </row>
    <row r="29" spans="1:11" x14ac:dyDescent="0.25">
      <c r="A29" s="44" t="s">
        <v>58</v>
      </c>
      <c r="B29" s="43" t="s">
        <v>22</v>
      </c>
      <c r="C29" s="38">
        <v>60</v>
      </c>
      <c r="D29" s="58">
        <f t="shared" si="0"/>
        <v>201</v>
      </c>
      <c r="E29" s="58">
        <v>201</v>
      </c>
      <c r="F29" s="80">
        <v>0</v>
      </c>
      <c r="G29" s="81">
        <v>0</v>
      </c>
      <c r="H29" s="107">
        <f t="shared" si="1"/>
        <v>274.08199999999999</v>
      </c>
      <c r="I29" s="107">
        <f>274082/1000</f>
        <v>274.08199999999999</v>
      </c>
      <c r="J29" s="80">
        <v>0</v>
      </c>
      <c r="K29" s="81">
        <v>0</v>
      </c>
    </row>
    <row r="30" spans="1:11" x14ac:dyDescent="0.25">
      <c r="A30" s="42" t="s">
        <v>67</v>
      </c>
      <c r="B30" s="8" t="s">
        <v>23</v>
      </c>
      <c r="C30" s="6"/>
      <c r="D30" s="55">
        <f t="shared" si="0"/>
        <v>140</v>
      </c>
      <c r="E30" s="55">
        <v>140</v>
      </c>
      <c r="F30" s="75">
        <v>0</v>
      </c>
      <c r="G30" s="76">
        <v>0</v>
      </c>
      <c r="H30" s="95">
        <f t="shared" si="1"/>
        <v>0</v>
      </c>
      <c r="I30" s="95">
        <v>0</v>
      </c>
      <c r="J30" s="75">
        <v>0</v>
      </c>
      <c r="K30" s="76">
        <v>0</v>
      </c>
    </row>
    <row r="31" spans="1:11" x14ac:dyDescent="0.25">
      <c r="A31" s="42" t="s">
        <v>68</v>
      </c>
      <c r="B31" s="18" t="s">
        <v>24</v>
      </c>
      <c r="C31" s="6"/>
      <c r="D31" s="55">
        <f t="shared" si="0"/>
        <v>61</v>
      </c>
      <c r="E31" s="55">
        <v>61</v>
      </c>
      <c r="F31" s="75">
        <v>0</v>
      </c>
      <c r="G31" s="76">
        <v>0</v>
      </c>
      <c r="H31" s="95">
        <f t="shared" si="1"/>
        <v>137.09700000000001</v>
      </c>
      <c r="I31" s="95">
        <f>137097/1000</f>
        <v>137.09700000000001</v>
      </c>
      <c r="J31" s="75">
        <v>0</v>
      </c>
      <c r="K31" s="76">
        <v>0</v>
      </c>
    </row>
    <row r="32" spans="1:11" ht="15.75" thickBot="1" x14ac:dyDescent="0.3">
      <c r="A32" s="42" t="s">
        <v>69</v>
      </c>
      <c r="B32" s="7" t="s">
        <v>25</v>
      </c>
      <c r="C32" s="9"/>
      <c r="D32" s="82">
        <f t="shared" si="0"/>
        <v>0</v>
      </c>
      <c r="E32" s="82">
        <v>0</v>
      </c>
      <c r="F32" s="84">
        <v>0</v>
      </c>
      <c r="G32" s="85">
        <v>0</v>
      </c>
      <c r="H32" s="98">
        <f t="shared" si="1"/>
        <v>136.98500000000001</v>
      </c>
      <c r="I32" s="95">
        <f>136985/1000</f>
        <v>136.98500000000001</v>
      </c>
      <c r="J32" s="84">
        <v>0</v>
      </c>
      <c r="K32" s="85">
        <v>0</v>
      </c>
    </row>
    <row r="33" spans="1:11" x14ac:dyDescent="0.25">
      <c r="A33" s="39" t="s">
        <v>59</v>
      </c>
      <c r="B33" s="1" t="s">
        <v>26</v>
      </c>
      <c r="C33" s="19">
        <v>64</v>
      </c>
      <c r="D33" s="52">
        <f t="shared" si="0"/>
        <v>2081</v>
      </c>
      <c r="E33" s="52">
        <v>2081</v>
      </c>
      <c r="F33" s="66">
        <v>0</v>
      </c>
      <c r="G33" s="67">
        <v>0</v>
      </c>
      <c r="H33" s="102">
        <f t="shared" si="1"/>
        <v>2586</v>
      </c>
      <c r="I33" s="102">
        <v>2586</v>
      </c>
      <c r="J33" s="66">
        <v>0</v>
      </c>
      <c r="K33" s="67">
        <v>0</v>
      </c>
    </row>
    <row r="34" spans="1:11" x14ac:dyDescent="0.25">
      <c r="A34" s="42" t="s">
        <v>60</v>
      </c>
      <c r="B34" s="20" t="s">
        <v>27</v>
      </c>
      <c r="C34" s="21"/>
      <c r="D34" s="55">
        <f t="shared" si="0"/>
        <v>1131</v>
      </c>
      <c r="E34" s="55">
        <v>1131</v>
      </c>
      <c r="F34" s="75">
        <v>0</v>
      </c>
      <c r="G34" s="76">
        <v>0</v>
      </c>
      <c r="H34" s="95">
        <f t="shared" si="1"/>
        <v>1218.5350000000001</v>
      </c>
      <c r="I34" s="95">
        <f>1218535/1000</f>
        <v>1218.5350000000001</v>
      </c>
      <c r="J34" s="75">
        <v>0</v>
      </c>
      <c r="K34" s="76">
        <v>0</v>
      </c>
    </row>
    <row r="35" spans="1:11" x14ac:dyDescent="0.25">
      <c r="A35" s="42" t="s">
        <v>61</v>
      </c>
      <c r="B35" s="8" t="s">
        <v>70</v>
      </c>
      <c r="C35" s="21"/>
      <c r="D35" s="55">
        <f t="shared" si="0"/>
        <v>0</v>
      </c>
      <c r="E35" s="55">
        <v>0</v>
      </c>
      <c r="F35" s="75">
        <v>0</v>
      </c>
      <c r="G35" s="76">
        <v>0</v>
      </c>
      <c r="H35" s="95">
        <f t="shared" si="1"/>
        <v>0</v>
      </c>
      <c r="I35" s="95">
        <v>0</v>
      </c>
      <c r="J35" s="75">
        <v>0</v>
      </c>
      <c r="K35" s="76">
        <v>0</v>
      </c>
    </row>
    <row r="36" spans="1:11" x14ac:dyDescent="0.25">
      <c r="A36" s="42" t="s">
        <v>62</v>
      </c>
      <c r="B36" s="8" t="s">
        <v>71</v>
      </c>
      <c r="C36" s="21"/>
      <c r="D36" s="55">
        <f t="shared" si="0"/>
        <v>0</v>
      </c>
      <c r="E36" s="55">
        <v>0</v>
      </c>
      <c r="F36" s="75">
        <v>0</v>
      </c>
      <c r="G36" s="76">
        <v>0</v>
      </c>
      <c r="H36" s="95">
        <f t="shared" si="1"/>
        <v>0</v>
      </c>
      <c r="I36" s="95">
        <v>0</v>
      </c>
      <c r="J36" s="75">
        <v>0</v>
      </c>
      <c r="K36" s="76">
        <v>0</v>
      </c>
    </row>
    <row r="37" spans="1:11" x14ac:dyDescent="0.25">
      <c r="A37" s="42" t="s">
        <v>63</v>
      </c>
      <c r="B37" s="8" t="s">
        <v>72</v>
      </c>
      <c r="C37" s="21"/>
      <c r="D37" s="55">
        <f t="shared" si="0"/>
        <v>1006</v>
      </c>
      <c r="E37" s="55">
        <v>1006</v>
      </c>
      <c r="F37" s="75">
        <v>0</v>
      </c>
      <c r="G37" s="76">
        <v>0</v>
      </c>
      <c r="H37" s="95">
        <f t="shared" si="1"/>
        <v>1005.8150000000001</v>
      </c>
      <c r="I37" s="95">
        <f>1005815/1000</f>
        <v>1005.8150000000001</v>
      </c>
      <c r="J37" s="75">
        <v>0</v>
      </c>
      <c r="K37" s="76">
        <v>0</v>
      </c>
    </row>
    <row r="38" spans="1:11" x14ac:dyDescent="0.25">
      <c r="A38" s="42" t="s">
        <v>64</v>
      </c>
      <c r="B38" s="8" t="s">
        <v>28</v>
      </c>
      <c r="C38" s="21"/>
      <c r="D38" s="55">
        <f t="shared" si="0"/>
        <v>125</v>
      </c>
      <c r="E38" s="55">
        <v>125</v>
      </c>
      <c r="F38" s="75">
        <v>0</v>
      </c>
      <c r="G38" s="76">
        <v>0</v>
      </c>
      <c r="H38" s="95">
        <f t="shared" si="1"/>
        <v>212.72</v>
      </c>
      <c r="I38" s="95">
        <f>212720/1000</f>
        <v>212.72</v>
      </c>
      <c r="J38" s="75">
        <v>0</v>
      </c>
      <c r="K38" s="76">
        <v>0</v>
      </c>
    </row>
    <row r="39" spans="1:11" ht="15.75" thickBot="1" x14ac:dyDescent="0.3">
      <c r="A39" s="42" t="s">
        <v>65</v>
      </c>
      <c r="B39" s="22" t="s">
        <v>15</v>
      </c>
      <c r="C39" s="4"/>
      <c r="D39" s="53">
        <f t="shared" si="0"/>
        <v>950</v>
      </c>
      <c r="E39" s="53">
        <v>950</v>
      </c>
      <c r="F39" s="69">
        <v>0</v>
      </c>
      <c r="G39" s="70">
        <v>0</v>
      </c>
      <c r="H39" s="94">
        <f t="shared" si="1"/>
        <v>0</v>
      </c>
      <c r="I39" s="94">
        <v>0</v>
      </c>
      <c r="J39" s="69">
        <v>0</v>
      </c>
      <c r="K39" s="70">
        <v>0</v>
      </c>
    </row>
    <row r="40" spans="1:11" ht="15.75" thickBot="1" x14ac:dyDescent="0.3">
      <c r="A40" s="41" t="s">
        <v>66</v>
      </c>
      <c r="B40" s="23" t="s">
        <v>29</v>
      </c>
      <c r="C40" s="11">
        <v>65</v>
      </c>
      <c r="D40" s="58">
        <f t="shared" si="0"/>
        <v>0</v>
      </c>
      <c r="E40" s="68">
        <v>0</v>
      </c>
      <c r="F40" s="86">
        <v>0</v>
      </c>
      <c r="G40" s="87">
        <v>0</v>
      </c>
      <c r="H40" s="107">
        <f t="shared" si="1"/>
        <v>0</v>
      </c>
      <c r="I40" s="99">
        <v>0</v>
      </c>
      <c r="J40" s="86">
        <v>0</v>
      </c>
      <c r="K40" s="87">
        <v>0</v>
      </c>
    </row>
    <row r="41" spans="1:11" ht="15.75" thickBot="1" x14ac:dyDescent="0.3">
      <c r="A41" s="24" t="s">
        <v>32</v>
      </c>
      <c r="B41" s="47" t="s">
        <v>33</v>
      </c>
      <c r="C41" s="25" t="s">
        <v>7</v>
      </c>
      <c r="D41" s="59">
        <f>E41+F41+G41</f>
        <v>0</v>
      </c>
      <c r="E41" s="59">
        <f>E23-E7</f>
        <v>0</v>
      </c>
      <c r="F41" s="59">
        <v>0</v>
      </c>
      <c r="G41" s="88">
        <v>0</v>
      </c>
      <c r="H41" s="108">
        <f>I41+J41+K41</f>
        <v>2.3649999999979627</v>
      </c>
      <c r="I41" s="108">
        <f>I23-I7</f>
        <v>2.3649999999979627</v>
      </c>
      <c r="J41" s="59">
        <v>0</v>
      </c>
      <c r="K41" s="88">
        <v>0</v>
      </c>
    </row>
    <row r="42" spans="1:11" ht="15.75" thickBot="1" x14ac:dyDescent="0.3">
      <c r="A42" s="26"/>
      <c r="B42" s="48"/>
      <c r="C42" s="26"/>
      <c r="D42" s="26"/>
      <c r="E42" s="60"/>
      <c r="F42" s="26"/>
      <c r="G42" s="26"/>
    </row>
    <row r="43" spans="1:11" x14ac:dyDescent="0.25">
      <c r="A43" s="46" t="s">
        <v>34</v>
      </c>
      <c r="B43" s="121" t="s">
        <v>35</v>
      </c>
      <c r="C43" s="121"/>
      <c r="D43" s="121"/>
      <c r="E43" s="121"/>
      <c r="F43" s="121"/>
      <c r="G43" s="121"/>
      <c r="H43" s="121"/>
      <c r="I43" s="121"/>
      <c r="J43" s="121"/>
      <c r="K43" s="122"/>
    </row>
    <row r="44" spans="1:11" s="49" customFormat="1" ht="42" customHeight="1" thickBot="1" x14ac:dyDescent="0.3">
      <c r="A44" s="112"/>
      <c r="B44" s="116" t="s">
        <v>84</v>
      </c>
      <c r="C44" s="116"/>
      <c r="D44" s="116"/>
      <c r="E44" s="116"/>
      <c r="F44" s="116"/>
      <c r="G44" s="116"/>
      <c r="H44" s="116"/>
      <c r="I44" s="116"/>
      <c r="J44" s="116"/>
      <c r="K44" s="117"/>
    </row>
    <row r="45" spans="1:11" x14ac:dyDescent="0.25">
      <c r="A45" s="45" t="s">
        <v>76</v>
      </c>
      <c r="B45" s="114" t="s">
        <v>77</v>
      </c>
      <c r="C45" s="114"/>
      <c r="D45" s="114"/>
      <c r="E45" s="114"/>
      <c r="F45" s="114"/>
      <c r="G45" s="114"/>
      <c r="H45" s="114"/>
      <c r="I45" s="114"/>
      <c r="J45" s="114"/>
      <c r="K45" s="115"/>
    </row>
    <row r="46" spans="1:11" ht="52.5" customHeight="1" thickBot="1" x14ac:dyDescent="0.3">
      <c r="A46" s="113"/>
      <c r="B46" s="116" t="s">
        <v>83</v>
      </c>
      <c r="C46" s="116"/>
      <c r="D46" s="116"/>
      <c r="E46" s="116"/>
      <c r="F46" s="116"/>
      <c r="G46" s="116"/>
      <c r="H46" s="116"/>
      <c r="I46" s="116"/>
      <c r="J46" s="116"/>
      <c r="K46" s="117"/>
    </row>
    <row r="47" spans="1:11" x14ac:dyDescent="0.25">
      <c r="A47" s="50">
        <v>43493</v>
      </c>
    </row>
  </sheetData>
  <mergeCells count="7">
    <mergeCell ref="B45:K45"/>
    <mergeCell ref="B46:K46"/>
    <mergeCell ref="A1:G1"/>
    <mergeCell ref="A2:G2"/>
    <mergeCell ref="D4:G4"/>
    <mergeCell ref="B44:K44"/>
    <mergeCell ref="B43:K43"/>
  </mergeCells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Lenovo</cp:lastModifiedBy>
  <cp:lastPrinted>2018-06-06T08:36:16Z</cp:lastPrinted>
  <dcterms:created xsi:type="dcterms:W3CDTF">2017-03-08T08:59:17Z</dcterms:created>
  <dcterms:modified xsi:type="dcterms:W3CDTF">2020-06-26T09:40:02Z</dcterms:modified>
</cp:coreProperties>
</file>