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3_ROZPOČET_USP\2020\finalni verze ke schvaleni\"/>
    </mc:Choice>
  </mc:AlternateContent>
  <bookViews>
    <workbookView xWindow="0" yWindow="0" windowWidth="23040" windowHeight="8904"/>
  </bookViews>
  <sheets>
    <sheet name="Rozpočet 2020" sheetId="1" r:id="rId1"/>
    <sheet name="Výhled 2021-202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B66" i="1"/>
  <c r="D65" i="1"/>
  <c r="B65" i="1"/>
  <c r="D64" i="1"/>
  <c r="D63" i="1"/>
  <c r="D62" i="1"/>
  <c r="D61" i="1"/>
  <c r="D66" i="1" s="1"/>
  <c r="D60" i="1"/>
  <c r="C60" i="1"/>
  <c r="C67" i="1" s="1"/>
  <c r="C68" i="1" s="1"/>
  <c r="D57" i="1"/>
  <c r="D55" i="1"/>
  <c r="B49" i="1"/>
  <c r="B48" i="1"/>
  <c r="B60" i="1" s="1"/>
  <c r="B67" i="1" s="1"/>
  <c r="C41" i="1"/>
  <c r="B41" i="1"/>
  <c r="D37" i="1"/>
  <c r="D35" i="1"/>
  <c r="D33" i="1"/>
  <c r="D38" i="1" s="1"/>
  <c r="C32" i="1"/>
  <c r="C44" i="1" s="1"/>
  <c r="B29" i="1"/>
  <c r="B32" i="1" s="1"/>
  <c r="B44" i="1" s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7" i="1" l="1"/>
  <c r="B68" i="1"/>
  <c r="D41" i="1"/>
  <c r="D27" i="1"/>
  <c r="D32" i="1" s="1"/>
  <c r="D44" i="1" s="1"/>
  <c r="D68" i="1" s="1"/>
</calcChain>
</file>

<file path=xl/sharedStrings.xml><?xml version="1.0" encoding="utf-8"?>
<sst xmlns="http://schemas.openxmlformats.org/spreadsheetml/2006/main" count="103" uniqueCount="79">
  <si>
    <t>Ústav státu a práva AV ČR, v.v.i - rozpočet provozních nákladů a výnosů za rok 2019 a 2020</t>
  </si>
  <si>
    <t xml:space="preserve"> (v tis. Kč)</t>
  </si>
  <si>
    <t>Položka</t>
  </si>
  <si>
    <t>Rozpočet 2019</t>
  </si>
  <si>
    <t>Skutečnost 2019</t>
  </si>
  <si>
    <t>Rozpočet 2020</t>
  </si>
  <si>
    <t>PHM</t>
  </si>
  <si>
    <t>Materiál</t>
  </si>
  <si>
    <t>Nákup drobného majetku</t>
  </si>
  <si>
    <t>Knihy,časopisy</t>
  </si>
  <si>
    <t>Spotřeba energie</t>
  </si>
  <si>
    <t>Vodné</t>
  </si>
  <si>
    <t>Plyn</t>
  </si>
  <si>
    <t>Opravy nemovitostí</t>
  </si>
  <si>
    <t>Údržba a opravy movitých věcí</t>
  </si>
  <si>
    <t>Cestovné</t>
  </si>
  <si>
    <t>Reprezentace, pohoštění</t>
  </si>
  <si>
    <t>Nájemné</t>
  </si>
  <si>
    <t>Výkony spojů - poštovné, hovorné</t>
  </si>
  <si>
    <t>Prelimináře</t>
  </si>
  <si>
    <t>Konferenční poplatky</t>
  </si>
  <si>
    <t>Stočné</t>
  </si>
  <si>
    <t>Služby výpočetní techniky, licenční poplatky</t>
  </si>
  <si>
    <t>Drobný nehmotný majetek</t>
  </si>
  <si>
    <t>Ostatní služby</t>
  </si>
  <si>
    <t>Daně a poplatky</t>
  </si>
  <si>
    <t>Pojištění odpovědnosti zaměstnavatele</t>
  </si>
  <si>
    <t>Pojištění ostatní</t>
  </si>
  <si>
    <t>Ostatní náklady</t>
  </si>
  <si>
    <t>Tvorba FÚUP</t>
  </si>
  <si>
    <t>odpisy, prodaný majetek, tvorba rezerv a opr.položek</t>
  </si>
  <si>
    <t>Věcné náklady celkem</t>
  </si>
  <si>
    <t>Mzdové náklady</t>
  </si>
  <si>
    <t>Odměny členům rady</t>
  </si>
  <si>
    <t>OON</t>
  </si>
  <si>
    <t>Náhrady při DNP</t>
  </si>
  <si>
    <t>Zákonné sociální a zdravotní pojištění</t>
  </si>
  <si>
    <t>FKSP příděl</t>
  </si>
  <si>
    <t>FKSP - příspěvek stravenky</t>
  </si>
  <si>
    <t>Příspěvky zaměstnavatele na obědy</t>
  </si>
  <si>
    <t>Osobní náklady celkem</t>
  </si>
  <si>
    <t>doplňkové náklady předchozí rok</t>
  </si>
  <si>
    <t>Změna stavu zásob</t>
  </si>
  <si>
    <t>A. Náklady celkem</t>
  </si>
  <si>
    <t>Tržby z prodeje periodik a neperiodik</t>
  </si>
  <si>
    <t>Tržby z prodeje služeb</t>
  </si>
  <si>
    <t>Zúčtování fondů - použití rezervního fondu</t>
  </si>
  <si>
    <t>Zúčtování fondů - použití reprodukce majetku</t>
  </si>
  <si>
    <t>Zúčtování fondů - použití účelově určených prostředků</t>
  </si>
  <si>
    <t>Zúčtování fondů -  použití účelově určených prostředků - jiní poskytovatelé</t>
  </si>
  <si>
    <t>Zúčtování fondů - použití účelově určených prostředků - zahr.granty</t>
  </si>
  <si>
    <t>Zúčtování fondů - použití sociální fond</t>
  </si>
  <si>
    <t>Výnosy z konferencí</t>
  </si>
  <si>
    <t>Nájemné z ploch</t>
  </si>
  <si>
    <t>Zúčtování poměrné části odpisů majetku pořízeného z dotace</t>
  </si>
  <si>
    <t>Ostatní výnosy</t>
  </si>
  <si>
    <t>Tržby a ostatní výnosy - mezisoučet</t>
  </si>
  <si>
    <t>Provozní dotace institucionální - podpora VO</t>
  </si>
  <si>
    <t>Provozní dotace institucionální - dotace na činnost</t>
  </si>
  <si>
    <t>Provozní dotace - GA ČR</t>
  </si>
  <si>
    <t>Provozní dotace - TA ČR</t>
  </si>
  <si>
    <t>Provozní dotace - ostatní poskytovatelé (např. MPSV)</t>
  </si>
  <si>
    <t>Provozní dotace celkem</t>
  </si>
  <si>
    <t>B. Výnosy celkem</t>
  </si>
  <si>
    <t xml:space="preserve">C. Výsledek hospodaření před zdaněním </t>
  </si>
  <si>
    <t>Rozpočet uvádí údaje pouze za hlavní činnost - ÚSP další ani jinou činnost nevykonává.</t>
  </si>
  <si>
    <t xml:space="preserve">Ústav státu a práva AV ČR, v.v.i </t>
  </si>
  <si>
    <t>Rozpočet na rok 2020 a střednědobý výhled provozních nákladů a výnosů na roky 2021 a 2022 (v tis. Kč)</t>
  </si>
  <si>
    <t>rozpočet 2020</t>
  </si>
  <si>
    <t>plán 2021</t>
  </si>
  <si>
    <t>plán 2022</t>
  </si>
  <si>
    <t>Spotřeba materiálu</t>
  </si>
  <si>
    <t>Spotřeba energie, vody a plynu</t>
  </si>
  <si>
    <t>Údržba a opravy</t>
  </si>
  <si>
    <t xml:space="preserve">Služby </t>
  </si>
  <si>
    <t>Tržby za vlastní výkony, zboží a služby</t>
  </si>
  <si>
    <t>Provozní dotace ostatní poskytovatelé</t>
  </si>
  <si>
    <t>Komentář k sestavení rozpočtu:</t>
  </si>
  <si>
    <t>Návrh střednědobého výhledu vychází z předpokladu kontinuálního institucionálního financování ze státního rozpočtu. Plán na roky 2021 a 2022 vychází z předpokladu, že dotace od zřizovatele budou víceméně na úrovni rozpočtu 2020, přičemž u dotací na činnost jsou uvažovány ty dotace, které se vztahují k činnostem, jež budou pokračovat i v letech 2021 a 2022 a je zohledněn možný pokles jejich objemu.Výše dotací od ostatních poskytovatelů je předpokládána rovněž zhruba na úrovni roku 2020 (část projektů pokračuje i v dalších letech a očekává se, že dotace na končící projekty budou kompenzovány prostředky získanými na nové projekty). Úroveň nákladů se předpokládá ve stávající výši s přihlédnutím k možnému nižšímu rozpočtu grantových projektů, nejsou plánovány žádné mimořádné náklady.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</si>
</sst>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 applyBorder="1"/>
    <xf numFmtId="0" fontId="0" fillId="0" borderId="0" xfId="0" applyFill="1" applyBorder="1"/>
    <xf numFmtId="43" fontId="8" fillId="2" borderId="1" xfId="1" applyFont="1" applyFill="1" applyBorder="1" applyAlignment="1">
      <alignment horizontal="center" vertical="center" wrapText="1"/>
    </xf>
    <xf numFmtId="0" fontId="9" fillId="0" borderId="1" xfId="0" applyFont="1" applyFill="1" applyBorder="1"/>
    <xf numFmtId="43" fontId="10" fillId="0" borderId="1" xfId="1" applyFont="1" applyFill="1" applyBorder="1"/>
    <xf numFmtId="43" fontId="10" fillId="0" borderId="1" xfId="0" applyNumberFormat="1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11" fillId="0" borderId="1" xfId="0" applyFont="1" applyFill="1" applyBorder="1"/>
    <xf numFmtId="0" fontId="6" fillId="3" borderId="1" xfId="0" applyFont="1" applyFill="1" applyBorder="1"/>
    <xf numFmtId="43" fontId="3" fillId="3" borderId="1" xfId="1" applyFont="1" applyFill="1" applyBorder="1"/>
    <xf numFmtId="164" fontId="9" fillId="0" borderId="0" xfId="0" applyNumberFormat="1" applyFont="1" applyFill="1" applyBorder="1"/>
    <xf numFmtId="0" fontId="9" fillId="0" borderId="2" xfId="0" applyFont="1" applyFill="1" applyBorder="1"/>
    <xf numFmtId="43" fontId="10" fillId="0" borderId="2" xfId="1" applyFont="1" applyFill="1" applyBorder="1"/>
    <xf numFmtId="43" fontId="10" fillId="0" borderId="1" xfId="1" applyNumberFormat="1" applyFont="1" applyFill="1" applyBorder="1"/>
    <xf numFmtId="0" fontId="9" fillId="0" borderId="0" xfId="0" applyFont="1" applyFill="1"/>
    <xf numFmtId="0" fontId="9" fillId="0" borderId="3" xfId="0" applyFont="1" applyFill="1" applyBorder="1"/>
    <xf numFmtId="43" fontId="10" fillId="2" borderId="1" xfId="1" applyFont="1" applyFill="1" applyBorder="1"/>
    <xf numFmtId="0" fontId="0" fillId="0" borderId="3" xfId="0" applyFill="1" applyBorder="1"/>
    <xf numFmtId="43" fontId="10" fillId="0" borderId="3" xfId="1" applyFont="1" applyFill="1" applyBorder="1"/>
    <xf numFmtId="0" fontId="6" fillId="4" borderId="1" xfId="0" applyFont="1" applyFill="1" applyBorder="1"/>
    <xf numFmtId="43" fontId="3" fillId="4" borderId="1" xfId="1" applyFont="1" applyFill="1" applyBorder="1"/>
    <xf numFmtId="14" fontId="7" fillId="0" borderId="0" xfId="0" applyNumberFormat="1" applyFont="1" applyFill="1" applyBorder="1" applyAlignment="1">
      <alignment horizontal="left"/>
    </xf>
    <xf numFmtId="43" fontId="12" fillId="0" borderId="0" xfId="1" applyFont="1" applyFill="1" applyBorder="1"/>
    <xf numFmtId="0" fontId="12" fillId="0" borderId="0" xfId="0" applyFont="1" applyFill="1" applyBorder="1"/>
    <xf numFmtId="0" fontId="7" fillId="0" borderId="0" xfId="0" applyFont="1" applyFill="1" applyBorder="1"/>
    <xf numFmtId="43" fontId="10" fillId="0" borderId="0" xfId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0" fontId="10" fillId="0" borderId="0" xfId="0" applyFont="1" applyFill="1"/>
    <xf numFmtId="43" fontId="10" fillId="3" borderId="1" xfId="1" applyFont="1" applyFill="1" applyBorder="1"/>
    <xf numFmtId="43" fontId="3" fillId="3" borderId="1" xfId="0" applyNumberFormat="1" applyFont="1" applyFill="1" applyBorder="1"/>
    <xf numFmtId="43" fontId="10" fillId="4" borderId="1" xfId="1" applyFont="1" applyFill="1" applyBorder="1"/>
    <xf numFmtId="0" fontId="6" fillId="5" borderId="1" xfId="0" applyFont="1" applyFill="1" applyBorder="1"/>
    <xf numFmtId="43" fontId="10" fillId="5" borderId="1" xfId="1" applyFont="1" applyFill="1" applyBorder="1"/>
    <xf numFmtId="43" fontId="3" fillId="5" borderId="1" xfId="1" applyFont="1" applyFill="1" applyBorder="1"/>
    <xf numFmtId="0" fontId="13" fillId="0" borderId="0" xfId="0" applyFont="1"/>
    <xf numFmtId="0" fontId="0" fillId="0" borderId="0" xfId="0" applyFont="1"/>
    <xf numFmtId="164" fontId="0" fillId="0" borderId="0" xfId="0" applyNumberFormat="1"/>
    <xf numFmtId="0" fontId="5" fillId="0" borderId="0" xfId="0" applyFont="1"/>
    <xf numFmtId="0" fontId="14" fillId="0" borderId="0" xfId="0" applyFont="1"/>
    <xf numFmtId="0" fontId="15" fillId="0" borderId="0" xfId="0" applyFont="1" applyFill="1" applyBorder="1"/>
    <xf numFmtId="0" fontId="16" fillId="0" borderId="0" xfId="0" applyFont="1" applyFill="1" applyBorder="1"/>
    <xf numFmtId="0" fontId="8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1" fillId="0" borderId="0" xfId="0" applyFont="1" applyFill="1" applyBorder="1"/>
    <xf numFmtId="165" fontId="11" fillId="0" borderId="0" xfId="0" applyNumberFormat="1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16" fillId="0" borderId="0" xfId="0" applyFont="1" applyFill="1"/>
    <xf numFmtId="164" fontId="16" fillId="0" borderId="0" xfId="0" applyNumberFormat="1" applyFont="1" applyFill="1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justify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_ROZPO&#268;ET_USP/2020/USP_%20Rozpocet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2020"/>
      <sheetName val="Výhled 2021-2022"/>
      <sheetName val="Interní rozpočet 2020"/>
      <sheetName val="Věcné náklady"/>
      <sheetName val="Přehled mzdy"/>
      <sheetName val="Přehled dotací 2019-2020"/>
      <sheetName val="Nájemci"/>
      <sheetName val="doplňkové"/>
      <sheetName val="Strategie"/>
      <sheetName val="zakázky mzdy"/>
      <sheetName val="granty "/>
      <sheetName val="odpisy"/>
    </sheetNames>
    <sheetDataSet>
      <sheetData sheetId="0" refreshError="1"/>
      <sheetData sheetId="1" refreshError="1"/>
      <sheetData sheetId="2" refreshError="1"/>
      <sheetData sheetId="3">
        <row r="3">
          <cell r="O3">
            <v>5</v>
          </cell>
        </row>
        <row r="4">
          <cell r="O4">
            <v>369</v>
          </cell>
        </row>
        <row r="5">
          <cell r="O5">
            <v>673</v>
          </cell>
        </row>
        <row r="6">
          <cell r="O6">
            <v>670</v>
          </cell>
        </row>
        <row r="7">
          <cell r="O7">
            <v>140</v>
          </cell>
        </row>
        <row r="8">
          <cell r="O8">
            <v>50</v>
          </cell>
        </row>
        <row r="9">
          <cell r="O9">
            <v>205</v>
          </cell>
        </row>
        <row r="10">
          <cell r="O10">
            <v>293</v>
          </cell>
        </row>
        <row r="11">
          <cell r="O11">
            <v>50</v>
          </cell>
        </row>
        <row r="12">
          <cell r="O12">
            <v>980</v>
          </cell>
        </row>
        <row r="13">
          <cell r="O13">
            <v>120</v>
          </cell>
        </row>
        <row r="14">
          <cell r="O14">
            <v>33</v>
          </cell>
        </row>
        <row r="15">
          <cell r="O15">
            <v>85</v>
          </cell>
        </row>
        <row r="16">
          <cell r="O16">
            <v>0</v>
          </cell>
        </row>
        <row r="17">
          <cell r="O17">
            <v>39</v>
          </cell>
        </row>
        <row r="18">
          <cell r="O18">
            <v>55</v>
          </cell>
        </row>
        <row r="19">
          <cell r="O19">
            <v>472</v>
          </cell>
        </row>
        <row r="20">
          <cell r="O20">
            <v>40</v>
          </cell>
        </row>
        <row r="21">
          <cell r="O21">
            <v>3482</v>
          </cell>
        </row>
      </sheetData>
      <sheetData sheetId="4">
        <row r="3">
          <cell r="F3">
            <v>23018000</v>
          </cell>
        </row>
        <row r="4">
          <cell r="F4">
            <v>2734000</v>
          </cell>
        </row>
        <row r="5">
          <cell r="F5">
            <v>5737000</v>
          </cell>
        </row>
        <row r="6">
          <cell r="F6">
            <v>2082000</v>
          </cell>
        </row>
      </sheetData>
      <sheetData sheetId="5">
        <row r="4">
          <cell r="K4">
            <v>21065</v>
          </cell>
        </row>
        <row r="18">
          <cell r="J18">
            <v>7331</v>
          </cell>
        </row>
        <row r="20">
          <cell r="K20">
            <v>2348</v>
          </cell>
        </row>
        <row r="21">
          <cell r="K21">
            <v>3154</v>
          </cell>
        </row>
        <row r="22">
          <cell r="K22">
            <v>1579</v>
          </cell>
        </row>
        <row r="23">
          <cell r="K23">
            <v>3400</v>
          </cell>
        </row>
        <row r="25">
          <cell r="K25">
            <v>37</v>
          </cell>
        </row>
      </sheetData>
      <sheetData sheetId="6">
        <row r="5">
          <cell r="C5">
            <v>2934000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topLeftCell="A34" workbookViewId="0">
      <selection activeCell="C73" sqref="C73"/>
    </sheetView>
  </sheetViews>
  <sheetFormatPr defaultRowHeight="14.4" x14ac:dyDescent="0.3"/>
  <cols>
    <col min="1" max="1" width="61" customWidth="1"/>
    <col min="2" max="2" width="20.77734375" style="43" customWidth="1"/>
    <col min="3" max="4" width="20.77734375" customWidth="1"/>
    <col min="5" max="5" width="27.5546875" customWidth="1"/>
  </cols>
  <sheetData>
    <row r="1" spans="1:11" ht="15.6" x14ac:dyDescent="0.3">
      <c r="B1" s="1"/>
      <c r="C1" s="2"/>
      <c r="D1" s="2"/>
      <c r="E1" s="3"/>
      <c r="F1" s="4"/>
      <c r="G1" s="3"/>
      <c r="H1" s="3"/>
      <c r="I1" s="3"/>
      <c r="J1" s="3"/>
      <c r="K1" s="3"/>
    </row>
    <row r="2" spans="1:11" ht="15.6" x14ac:dyDescent="0.3">
      <c r="B2" s="1"/>
      <c r="C2" s="2"/>
      <c r="D2" s="2"/>
      <c r="E2" s="3"/>
      <c r="F2" s="4"/>
      <c r="G2" s="3"/>
      <c r="H2" s="3"/>
      <c r="I2" s="3"/>
      <c r="J2" s="3"/>
      <c r="K2" s="3"/>
    </row>
    <row r="3" spans="1:11" ht="15.6" x14ac:dyDescent="0.3">
      <c r="A3" s="61" t="s">
        <v>0</v>
      </c>
      <c r="B3" s="61"/>
      <c r="C3" s="61"/>
      <c r="D3" s="61"/>
      <c r="E3" s="3"/>
      <c r="F3" s="4"/>
      <c r="G3" s="3"/>
      <c r="H3" s="3"/>
      <c r="I3" s="3"/>
      <c r="J3" s="3"/>
      <c r="K3" s="3"/>
    </row>
    <row r="4" spans="1:11" ht="15.6" x14ac:dyDescent="0.3">
      <c r="A4" s="60" t="s">
        <v>1</v>
      </c>
      <c r="B4" s="60"/>
      <c r="C4" s="60"/>
      <c r="D4" s="60"/>
      <c r="E4" s="3"/>
      <c r="F4" s="4"/>
      <c r="G4" s="3"/>
      <c r="H4" s="3"/>
      <c r="I4" s="3"/>
      <c r="J4" s="3"/>
      <c r="K4" s="3"/>
    </row>
    <row r="5" spans="1:11" ht="15.6" x14ac:dyDescent="0.3">
      <c r="A5" s="5"/>
      <c r="B5" s="6"/>
      <c r="C5" s="7"/>
      <c r="D5" s="7"/>
      <c r="E5" s="5"/>
      <c r="F5" s="3"/>
      <c r="G5" s="3"/>
      <c r="H5" s="3"/>
      <c r="I5" s="3"/>
      <c r="J5" s="3"/>
      <c r="K5" s="3"/>
    </row>
    <row r="6" spans="1:11" ht="54.6" customHeight="1" x14ac:dyDescent="0.3">
      <c r="A6" s="8" t="s">
        <v>2</v>
      </c>
      <c r="B6" s="8" t="s">
        <v>3</v>
      </c>
      <c r="C6" s="8" t="s">
        <v>4</v>
      </c>
      <c r="D6" s="8" t="s">
        <v>5</v>
      </c>
      <c r="I6" s="3"/>
      <c r="J6" s="3"/>
      <c r="K6" s="3"/>
    </row>
    <row r="7" spans="1:11" ht="15.6" x14ac:dyDescent="0.3">
      <c r="A7" s="9" t="s">
        <v>6</v>
      </c>
      <c r="B7" s="10">
        <v>29</v>
      </c>
      <c r="C7" s="11">
        <v>5</v>
      </c>
      <c r="D7" s="11">
        <f>'[1]Věcné náklady'!O3</f>
        <v>5</v>
      </c>
      <c r="I7" s="3"/>
      <c r="J7" s="3"/>
      <c r="K7" s="3"/>
    </row>
    <row r="8" spans="1:11" ht="15.6" x14ac:dyDescent="0.3">
      <c r="A8" s="9" t="s">
        <v>7</v>
      </c>
      <c r="B8" s="10">
        <v>460</v>
      </c>
      <c r="C8" s="11">
        <v>360</v>
      </c>
      <c r="D8" s="11">
        <f>'[1]Věcné náklady'!O4</f>
        <v>369</v>
      </c>
      <c r="I8" s="3"/>
      <c r="J8" s="3"/>
      <c r="K8" s="3"/>
    </row>
    <row r="9" spans="1:11" ht="15.6" x14ac:dyDescent="0.3">
      <c r="A9" s="9" t="s">
        <v>8</v>
      </c>
      <c r="B9" s="10">
        <v>469</v>
      </c>
      <c r="C9" s="11">
        <v>268</v>
      </c>
      <c r="D9" s="11">
        <f>'[1]Věcné náklady'!O5</f>
        <v>673</v>
      </c>
      <c r="I9" s="3"/>
      <c r="J9" s="3"/>
      <c r="K9" s="3"/>
    </row>
    <row r="10" spans="1:11" ht="15.6" x14ac:dyDescent="0.3">
      <c r="A10" s="9" t="s">
        <v>9</v>
      </c>
      <c r="B10" s="10">
        <v>1349</v>
      </c>
      <c r="C10" s="11">
        <v>668</v>
      </c>
      <c r="D10" s="11">
        <f>'[1]Věcné náklady'!O6</f>
        <v>670</v>
      </c>
      <c r="I10" s="3"/>
      <c r="J10" s="3"/>
      <c r="K10" s="3"/>
    </row>
    <row r="11" spans="1:11" ht="15.6" x14ac:dyDescent="0.3">
      <c r="A11" s="9" t="s">
        <v>10</v>
      </c>
      <c r="B11" s="10">
        <v>196</v>
      </c>
      <c r="C11" s="11">
        <v>133</v>
      </c>
      <c r="D11" s="11">
        <f>'[1]Věcné náklady'!O7</f>
        <v>140</v>
      </c>
      <c r="I11" s="3"/>
      <c r="J11" s="3"/>
      <c r="K11" s="3"/>
    </row>
    <row r="12" spans="1:11" ht="15.6" x14ac:dyDescent="0.3">
      <c r="A12" s="9" t="s">
        <v>11</v>
      </c>
      <c r="B12" s="10">
        <v>59</v>
      </c>
      <c r="C12" s="11">
        <v>46</v>
      </c>
      <c r="D12" s="11">
        <f>'[1]Věcné náklady'!O8</f>
        <v>50</v>
      </c>
      <c r="I12" s="3"/>
      <c r="J12" s="3"/>
      <c r="K12" s="3"/>
    </row>
    <row r="13" spans="1:11" ht="15.6" x14ac:dyDescent="0.3">
      <c r="A13" s="9" t="s">
        <v>12</v>
      </c>
      <c r="B13" s="10">
        <v>210</v>
      </c>
      <c r="C13" s="11">
        <v>190</v>
      </c>
      <c r="D13" s="11">
        <f>'[1]Věcné náklady'!O9</f>
        <v>205</v>
      </c>
      <c r="I13" s="3"/>
      <c r="J13" s="3"/>
      <c r="K13" s="3"/>
    </row>
    <row r="14" spans="1:11" ht="15.6" x14ac:dyDescent="0.3">
      <c r="A14" s="9" t="s">
        <v>13</v>
      </c>
      <c r="B14" s="10">
        <v>282</v>
      </c>
      <c r="C14" s="11">
        <v>854</v>
      </c>
      <c r="D14" s="11">
        <f>'[1]Věcné náklady'!O10</f>
        <v>293</v>
      </c>
      <c r="I14" s="3"/>
      <c r="J14" s="3"/>
      <c r="K14" s="3"/>
    </row>
    <row r="15" spans="1:11" ht="15.6" x14ac:dyDescent="0.3">
      <c r="A15" s="9" t="s">
        <v>14</v>
      </c>
      <c r="B15" s="10">
        <v>0</v>
      </c>
      <c r="C15" s="11">
        <v>68</v>
      </c>
      <c r="D15" s="11">
        <f>'[1]Věcné náklady'!O11</f>
        <v>50</v>
      </c>
      <c r="I15" s="3"/>
      <c r="J15" s="3"/>
      <c r="K15" s="3"/>
    </row>
    <row r="16" spans="1:11" ht="15.6" x14ac:dyDescent="0.3">
      <c r="A16" s="9" t="s">
        <v>15</v>
      </c>
      <c r="B16" s="10">
        <v>613</v>
      </c>
      <c r="C16" s="11">
        <v>1016</v>
      </c>
      <c r="D16" s="11">
        <f>'[1]Věcné náklady'!O12</f>
        <v>980</v>
      </c>
      <c r="I16" s="3"/>
      <c r="J16" s="3"/>
      <c r="K16" s="3"/>
    </row>
    <row r="17" spans="1:11" ht="15.6" x14ac:dyDescent="0.3">
      <c r="A17" s="9" t="s">
        <v>16</v>
      </c>
      <c r="B17" s="10">
        <v>105</v>
      </c>
      <c r="C17" s="11">
        <v>152</v>
      </c>
      <c r="D17" s="11">
        <f>'[1]Věcné náklady'!O13</f>
        <v>120</v>
      </c>
      <c r="I17" s="3"/>
      <c r="J17" s="3"/>
      <c r="K17" s="3"/>
    </row>
    <row r="18" spans="1:11" ht="15.6" x14ac:dyDescent="0.3">
      <c r="A18" s="9" t="s">
        <v>17</v>
      </c>
      <c r="B18" s="10">
        <v>27</v>
      </c>
      <c r="C18" s="11">
        <v>32</v>
      </c>
      <c r="D18" s="11">
        <f>'[1]Věcné náklady'!O14</f>
        <v>33</v>
      </c>
      <c r="I18" s="3"/>
      <c r="J18" s="3"/>
      <c r="K18" s="3"/>
    </row>
    <row r="19" spans="1:11" ht="15.6" x14ac:dyDescent="0.3">
      <c r="A19" s="9" t="s">
        <v>18</v>
      </c>
      <c r="B19" s="10">
        <v>89</v>
      </c>
      <c r="C19" s="11">
        <v>80</v>
      </c>
      <c r="D19" s="11">
        <f>'[1]Věcné náklady'!O15</f>
        <v>85</v>
      </c>
      <c r="I19" s="3"/>
      <c r="J19" s="3"/>
      <c r="K19" s="3"/>
    </row>
    <row r="20" spans="1:11" ht="15.6" x14ac:dyDescent="0.3">
      <c r="A20" s="9" t="s">
        <v>19</v>
      </c>
      <c r="B20" s="10">
        <v>0</v>
      </c>
      <c r="C20" s="11">
        <v>6</v>
      </c>
      <c r="D20" s="11">
        <f>'[1]Věcné náklady'!O16</f>
        <v>0</v>
      </c>
      <c r="I20" s="3"/>
      <c r="J20" s="3"/>
      <c r="K20" s="3"/>
    </row>
    <row r="21" spans="1:11" ht="15.6" x14ac:dyDescent="0.3">
      <c r="A21" s="9" t="s">
        <v>20</v>
      </c>
      <c r="B21" s="10">
        <v>21</v>
      </c>
      <c r="C21" s="11">
        <v>41</v>
      </c>
      <c r="D21" s="11">
        <f>'[1]Věcné náklady'!O17</f>
        <v>39</v>
      </c>
      <c r="I21" s="3"/>
      <c r="J21" s="3"/>
      <c r="K21" s="3"/>
    </row>
    <row r="22" spans="1:11" ht="15.6" x14ac:dyDescent="0.3">
      <c r="A22" s="9" t="s">
        <v>21</v>
      </c>
      <c r="B22" s="10">
        <v>50</v>
      </c>
      <c r="C22" s="11">
        <v>50</v>
      </c>
      <c r="D22" s="11">
        <f>'[1]Věcné náklady'!O18</f>
        <v>55</v>
      </c>
      <c r="I22" s="3"/>
      <c r="J22" s="3"/>
      <c r="K22" s="3"/>
    </row>
    <row r="23" spans="1:11" ht="15.6" x14ac:dyDescent="0.3">
      <c r="A23" s="9" t="s">
        <v>22</v>
      </c>
      <c r="B23" s="10">
        <v>0</v>
      </c>
      <c r="C23" s="11">
        <v>12</v>
      </c>
      <c r="D23" s="11">
        <f>'[1]Věcné náklady'!O19</f>
        <v>472</v>
      </c>
      <c r="I23" s="3"/>
      <c r="J23" s="3"/>
      <c r="K23" s="3"/>
    </row>
    <row r="24" spans="1:11" ht="15.6" x14ac:dyDescent="0.3">
      <c r="A24" s="9" t="s">
        <v>23</v>
      </c>
      <c r="B24" s="10">
        <v>0</v>
      </c>
      <c r="C24" s="11">
        <v>12</v>
      </c>
      <c r="D24" s="11">
        <f>'[1]Věcné náklady'!O20</f>
        <v>40</v>
      </c>
      <c r="E24" s="12"/>
      <c r="F24" s="3"/>
      <c r="G24" s="3"/>
      <c r="H24" s="3"/>
      <c r="I24" s="3"/>
      <c r="J24" s="3"/>
      <c r="K24" s="3"/>
    </row>
    <row r="25" spans="1:11" ht="15.6" x14ac:dyDescent="0.3">
      <c r="A25" s="9" t="s">
        <v>24</v>
      </c>
      <c r="B25" s="10">
        <v>4803</v>
      </c>
      <c r="C25" s="11">
        <v>4824</v>
      </c>
      <c r="D25" s="11">
        <f>'[1]Věcné náklady'!O21</f>
        <v>3482</v>
      </c>
      <c r="E25" s="12"/>
      <c r="F25" s="3"/>
      <c r="G25" s="3"/>
      <c r="H25" s="3"/>
      <c r="I25" s="3"/>
      <c r="J25" s="3"/>
      <c r="K25" s="3"/>
    </row>
    <row r="26" spans="1:11" ht="15.6" x14ac:dyDescent="0.3">
      <c r="A26" s="9" t="s">
        <v>25</v>
      </c>
      <c r="B26" s="10">
        <v>100</v>
      </c>
      <c r="C26" s="10">
        <v>143</v>
      </c>
      <c r="D26" s="10">
        <v>140</v>
      </c>
      <c r="E26" s="13"/>
      <c r="F26" s="3"/>
      <c r="G26" s="3"/>
      <c r="H26" s="3"/>
      <c r="I26" s="3"/>
      <c r="J26" s="3"/>
      <c r="K26" s="3"/>
    </row>
    <row r="27" spans="1:11" ht="15.6" x14ac:dyDescent="0.3">
      <c r="A27" s="9" t="s">
        <v>26</v>
      </c>
      <c r="B27" s="10">
        <v>108</v>
      </c>
      <c r="C27" s="10">
        <v>62</v>
      </c>
      <c r="D27" s="10">
        <f>CEILING(D33*0.0028,1)</f>
        <v>65</v>
      </c>
      <c r="E27" s="13"/>
      <c r="F27" s="7"/>
      <c r="G27" s="3"/>
      <c r="H27" s="3"/>
      <c r="I27" s="3"/>
      <c r="J27" s="3"/>
      <c r="K27" s="3"/>
    </row>
    <row r="28" spans="1:11" ht="15.6" x14ac:dyDescent="0.3">
      <c r="A28" s="9" t="s">
        <v>27</v>
      </c>
      <c r="B28" s="10">
        <v>50</v>
      </c>
      <c r="C28" s="10">
        <v>22</v>
      </c>
      <c r="D28" s="10">
        <v>50</v>
      </c>
      <c r="E28" s="13"/>
      <c r="F28" s="7"/>
      <c r="G28" s="3"/>
      <c r="H28" s="3"/>
      <c r="I28" s="3"/>
      <c r="J28" s="3"/>
      <c r="K28" s="3"/>
    </row>
    <row r="29" spans="1:11" ht="15.6" x14ac:dyDescent="0.3">
      <c r="A29" s="9" t="s">
        <v>28</v>
      </c>
      <c r="B29" s="10">
        <f>10+16</f>
        <v>26</v>
      </c>
      <c r="C29" s="10">
        <v>61</v>
      </c>
      <c r="D29" s="10">
        <v>55</v>
      </c>
      <c r="E29" s="13"/>
      <c r="F29" s="7"/>
      <c r="G29" s="3"/>
      <c r="H29" s="3"/>
      <c r="I29" s="3"/>
      <c r="J29" s="3"/>
      <c r="K29" s="3"/>
    </row>
    <row r="30" spans="1:11" ht="15.6" x14ac:dyDescent="0.3">
      <c r="A30" s="9" t="s">
        <v>29</v>
      </c>
      <c r="B30" s="10">
        <v>148</v>
      </c>
      <c r="C30" s="10">
        <v>93</v>
      </c>
      <c r="D30" s="10">
        <v>95</v>
      </c>
      <c r="E30" s="13"/>
      <c r="F30" s="7"/>
      <c r="G30" s="3"/>
      <c r="H30" s="3"/>
      <c r="I30" s="3"/>
      <c r="J30" s="3"/>
      <c r="K30" s="3"/>
    </row>
    <row r="31" spans="1:11" ht="15.6" x14ac:dyDescent="0.3">
      <c r="A31" s="9" t="s">
        <v>30</v>
      </c>
      <c r="B31" s="10">
        <v>656</v>
      </c>
      <c r="C31" s="10">
        <v>827</v>
      </c>
      <c r="D31" s="10">
        <v>688</v>
      </c>
      <c r="E31" s="13"/>
      <c r="F31" s="7"/>
      <c r="G31" s="3"/>
      <c r="H31" s="3"/>
      <c r="I31" s="3"/>
      <c r="J31" s="3"/>
      <c r="K31" s="3"/>
    </row>
    <row r="32" spans="1:11" ht="15.6" x14ac:dyDescent="0.3">
      <c r="A32" s="15" t="s">
        <v>31</v>
      </c>
      <c r="B32" s="16">
        <f>SUM(B7:B31)</f>
        <v>9850</v>
      </c>
      <c r="C32" s="16">
        <f>SUM(C7:C31)</f>
        <v>10025</v>
      </c>
      <c r="D32" s="16">
        <f>SUM(D7:D31)</f>
        <v>8854</v>
      </c>
      <c r="E32" s="17"/>
      <c r="F32" s="7"/>
      <c r="G32" s="3"/>
      <c r="H32" s="3"/>
      <c r="I32" s="3"/>
      <c r="J32" s="3"/>
      <c r="K32" s="3"/>
    </row>
    <row r="33" spans="1:11" ht="15.6" x14ac:dyDescent="0.3">
      <c r="A33" s="18" t="s">
        <v>32</v>
      </c>
      <c r="B33" s="10">
        <v>19002</v>
      </c>
      <c r="C33" s="19">
        <v>21428</v>
      </c>
      <c r="D33" s="19">
        <f>'[1]Přehled mzdy'!F3/1000</f>
        <v>23018</v>
      </c>
      <c r="E33" s="13"/>
      <c r="F33" s="3"/>
      <c r="G33" s="3"/>
      <c r="H33" s="3"/>
      <c r="I33" s="3"/>
      <c r="J33" s="3"/>
      <c r="K33" s="3"/>
    </row>
    <row r="34" spans="1:11" ht="15.6" x14ac:dyDescent="0.3">
      <c r="A34" s="9" t="s">
        <v>33</v>
      </c>
      <c r="B34" s="10">
        <v>107</v>
      </c>
      <c r="C34" s="10">
        <v>160</v>
      </c>
      <c r="D34" s="10">
        <v>160</v>
      </c>
      <c r="E34" s="3"/>
      <c r="F34" s="3"/>
      <c r="G34" s="3"/>
      <c r="H34" s="3"/>
      <c r="I34" s="3"/>
      <c r="J34" s="3"/>
      <c r="K34" s="3"/>
    </row>
    <row r="35" spans="1:11" ht="15.6" x14ac:dyDescent="0.3">
      <c r="A35" s="9" t="s">
        <v>34</v>
      </c>
      <c r="B35" s="10">
        <v>1882</v>
      </c>
      <c r="C35" s="10">
        <v>2719</v>
      </c>
      <c r="D35" s="10">
        <f>'[1]Přehled mzdy'!F4/1000</f>
        <v>2734</v>
      </c>
      <c r="E35" s="3"/>
      <c r="F35" s="3"/>
      <c r="G35" s="3"/>
    </row>
    <row r="36" spans="1:11" ht="15.6" x14ac:dyDescent="0.3">
      <c r="A36" s="9" t="s">
        <v>35</v>
      </c>
      <c r="B36" s="10">
        <v>16</v>
      </c>
      <c r="C36" s="10">
        <v>18</v>
      </c>
      <c r="D36" s="10">
        <v>10</v>
      </c>
      <c r="E36" s="3"/>
      <c r="F36" s="3"/>
      <c r="G36" s="3"/>
    </row>
    <row r="37" spans="1:11" ht="15.6" x14ac:dyDescent="0.3">
      <c r="A37" s="9" t="s">
        <v>36</v>
      </c>
      <c r="B37" s="10">
        <v>7765</v>
      </c>
      <c r="C37" s="10">
        <v>7290</v>
      </c>
      <c r="D37" s="10">
        <f>'[1]Přehled mzdy'!F5/1000+'[1]Přehled mzdy'!F6/1000</f>
        <v>7819</v>
      </c>
      <c r="E37" s="3"/>
      <c r="F37" s="3"/>
      <c r="G37" s="3"/>
    </row>
    <row r="38" spans="1:11" ht="15.6" x14ac:dyDescent="0.3">
      <c r="A38" s="9" t="s">
        <v>37</v>
      </c>
      <c r="B38" s="10">
        <v>415</v>
      </c>
      <c r="C38" s="20">
        <v>428</v>
      </c>
      <c r="D38" s="20">
        <f>FLOOR(D33*0.02,1)</f>
        <v>460</v>
      </c>
      <c r="E38" s="21"/>
      <c r="F38" s="3"/>
      <c r="G38" s="3"/>
      <c r="H38" s="3"/>
      <c r="I38" s="3"/>
      <c r="J38" s="3"/>
      <c r="K38" s="3"/>
    </row>
    <row r="39" spans="1:11" ht="15.6" x14ac:dyDescent="0.3">
      <c r="A39" s="9" t="s">
        <v>38</v>
      </c>
      <c r="B39" s="10">
        <v>404</v>
      </c>
      <c r="C39" s="10">
        <v>346</v>
      </c>
      <c r="D39" s="10">
        <v>363</v>
      </c>
      <c r="E39" s="21"/>
      <c r="F39" s="3"/>
      <c r="G39" s="3"/>
      <c r="H39" s="3"/>
      <c r="I39" s="3"/>
      <c r="J39" s="3"/>
      <c r="K39" s="3"/>
    </row>
    <row r="40" spans="1:11" ht="15.6" x14ac:dyDescent="0.3">
      <c r="A40" s="22" t="s">
        <v>39</v>
      </c>
      <c r="B40" s="10">
        <v>362</v>
      </c>
      <c r="C40" s="10">
        <v>283</v>
      </c>
      <c r="D40" s="10">
        <v>297</v>
      </c>
      <c r="E40" s="21"/>
      <c r="F40" s="3"/>
      <c r="G40" s="3"/>
      <c r="H40" s="3"/>
      <c r="I40" s="3"/>
      <c r="J40" s="3"/>
      <c r="K40" s="3"/>
    </row>
    <row r="41" spans="1:11" ht="15.6" x14ac:dyDescent="0.3">
      <c r="A41" s="15" t="s">
        <v>40</v>
      </c>
      <c r="B41" s="16">
        <f>SUM(B33:B40)</f>
        <v>29953</v>
      </c>
      <c r="C41" s="16">
        <f>SUM(C33:C40)</f>
        <v>32672</v>
      </c>
      <c r="D41" s="16">
        <f>SUM(D33:D40)</f>
        <v>34861</v>
      </c>
      <c r="E41" s="21"/>
      <c r="F41" s="3"/>
      <c r="G41" s="3"/>
      <c r="H41" s="3"/>
      <c r="I41" s="3"/>
      <c r="J41" s="3"/>
      <c r="K41" s="3"/>
    </row>
    <row r="42" spans="1:11" ht="15.6" hidden="1" x14ac:dyDescent="0.3">
      <c r="A42" s="22" t="s">
        <v>41</v>
      </c>
      <c r="B42" s="10"/>
      <c r="C42" s="23"/>
      <c r="D42" s="23"/>
      <c r="E42" s="21"/>
      <c r="F42" s="3"/>
      <c r="G42" s="3"/>
      <c r="H42" s="3"/>
      <c r="I42" s="3"/>
      <c r="J42" s="3"/>
      <c r="K42" s="3"/>
    </row>
    <row r="43" spans="1:11" ht="15.6" x14ac:dyDescent="0.3">
      <c r="A43" s="24" t="s">
        <v>42</v>
      </c>
      <c r="B43" s="25">
        <v>0</v>
      </c>
      <c r="C43" s="25">
        <v>-36</v>
      </c>
      <c r="D43" s="25">
        <v>0</v>
      </c>
      <c r="E43" s="13"/>
      <c r="F43" s="3"/>
      <c r="G43" s="3"/>
      <c r="H43" s="3"/>
      <c r="I43" s="3"/>
      <c r="J43" s="3"/>
      <c r="K43" s="3"/>
    </row>
    <row r="44" spans="1:11" ht="15.6" x14ac:dyDescent="0.3">
      <c r="A44" s="26" t="s">
        <v>43</v>
      </c>
      <c r="B44" s="27">
        <f>B32+B41+B42+B43</f>
        <v>39803</v>
      </c>
      <c r="C44" s="27">
        <f>C32+C41+C42+C43</f>
        <v>42661</v>
      </c>
      <c r="D44" s="27">
        <f>D32+D41+D42+D43</f>
        <v>43715</v>
      </c>
      <c r="E44" s="13"/>
      <c r="F44" s="3"/>
      <c r="G44" s="3"/>
      <c r="H44" s="3"/>
      <c r="I44" s="3"/>
      <c r="J44" s="3"/>
      <c r="K44" s="3"/>
    </row>
    <row r="45" spans="1:11" ht="15.6" x14ac:dyDescent="0.3">
      <c r="A45" s="28"/>
      <c r="B45" s="29"/>
      <c r="C45" s="30"/>
      <c r="D45" s="30"/>
      <c r="E45" s="13"/>
      <c r="F45" s="3"/>
      <c r="G45" s="3"/>
      <c r="H45" s="3"/>
      <c r="I45" s="3"/>
      <c r="J45" s="3"/>
      <c r="K45" s="3"/>
    </row>
    <row r="46" spans="1:11" ht="15.6" x14ac:dyDescent="0.3">
      <c r="A46" s="31"/>
      <c r="B46" s="32"/>
      <c r="C46" s="33"/>
      <c r="D46" s="33"/>
      <c r="E46" s="12"/>
      <c r="F46" s="34"/>
      <c r="G46" s="34"/>
      <c r="H46" s="34"/>
      <c r="I46" s="3"/>
      <c r="J46" s="3"/>
      <c r="K46" s="3"/>
    </row>
    <row r="47" spans="1:11" ht="54.6" customHeight="1" x14ac:dyDescent="0.3">
      <c r="A47" s="8" t="s">
        <v>2</v>
      </c>
      <c r="B47" s="8" t="s">
        <v>3</v>
      </c>
      <c r="C47" s="8" t="s">
        <v>4</v>
      </c>
      <c r="D47" s="8" t="s">
        <v>5</v>
      </c>
      <c r="I47" s="3"/>
      <c r="J47" s="3"/>
      <c r="K47" s="3"/>
    </row>
    <row r="48" spans="1:11" ht="15.6" x14ac:dyDescent="0.3">
      <c r="A48" s="9" t="s">
        <v>44</v>
      </c>
      <c r="B48" s="10">
        <f>326+53</f>
        <v>379</v>
      </c>
      <c r="C48" s="10">
        <v>347</v>
      </c>
      <c r="D48" s="10">
        <v>333</v>
      </c>
      <c r="E48" s="7"/>
      <c r="F48" s="3"/>
      <c r="G48" s="3"/>
      <c r="H48" s="3"/>
      <c r="I48" s="3"/>
      <c r="J48" s="3"/>
      <c r="K48" s="3"/>
    </row>
    <row r="49" spans="1:11" ht="15.6" x14ac:dyDescent="0.3">
      <c r="A49" s="9" t="s">
        <v>45</v>
      </c>
      <c r="B49" s="10">
        <f>278+1</f>
        <v>279</v>
      </c>
      <c r="C49" s="10">
        <v>373</v>
      </c>
      <c r="D49" s="10">
        <v>300</v>
      </c>
      <c r="E49" s="13"/>
      <c r="F49" s="3"/>
      <c r="G49" s="3"/>
      <c r="H49" s="3"/>
      <c r="I49" s="3"/>
      <c r="J49" s="3"/>
      <c r="K49" s="3"/>
    </row>
    <row r="50" spans="1:11" x14ac:dyDescent="0.3">
      <c r="A50" s="14" t="s">
        <v>46</v>
      </c>
      <c r="B50" s="10">
        <v>0</v>
      </c>
      <c r="C50" s="10">
        <v>0</v>
      </c>
      <c r="D50" s="10">
        <v>0</v>
      </c>
      <c r="E50" s="35"/>
      <c r="F50" s="3"/>
      <c r="G50" s="3"/>
      <c r="H50" s="3"/>
      <c r="I50" s="3"/>
      <c r="J50" s="3"/>
      <c r="K50" s="3"/>
    </row>
    <row r="51" spans="1:11" x14ac:dyDescent="0.3">
      <c r="A51" s="14" t="s">
        <v>47</v>
      </c>
      <c r="B51" s="10">
        <v>0</v>
      </c>
      <c r="C51" s="10">
        <v>0</v>
      </c>
      <c r="D51" s="10">
        <v>150</v>
      </c>
      <c r="E51" s="35"/>
      <c r="F51" s="3"/>
      <c r="G51" s="3"/>
      <c r="H51" s="3"/>
      <c r="I51" s="3"/>
      <c r="J51" s="3"/>
      <c r="K51" s="3"/>
    </row>
    <row r="52" spans="1:11" x14ac:dyDescent="0.3">
      <c r="A52" s="14" t="s">
        <v>48</v>
      </c>
      <c r="B52" s="10">
        <v>0</v>
      </c>
      <c r="C52" s="10">
        <v>0</v>
      </c>
      <c r="D52" s="10">
        <v>0</v>
      </c>
      <c r="E52" s="35"/>
      <c r="F52" s="3"/>
      <c r="G52" s="3"/>
      <c r="H52" s="3"/>
      <c r="I52" s="3"/>
      <c r="J52" s="3"/>
      <c r="K52" s="3"/>
    </row>
    <row r="53" spans="1:11" x14ac:dyDescent="0.3">
      <c r="A53" s="14" t="s">
        <v>49</v>
      </c>
      <c r="B53" s="10">
        <v>148</v>
      </c>
      <c r="C53" s="10">
        <v>165</v>
      </c>
      <c r="D53" s="10">
        <v>93</v>
      </c>
      <c r="E53" s="35"/>
      <c r="F53" s="3"/>
      <c r="G53" s="3"/>
      <c r="H53" s="3"/>
      <c r="I53" s="3"/>
      <c r="J53" s="3"/>
      <c r="K53" s="3"/>
    </row>
    <row r="54" spans="1:11" x14ac:dyDescent="0.3">
      <c r="A54" s="14" t="s">
        <v>50</v>
      </c>
      <c r="B54" s="10">
        <v>0</v>
      </c>
      <c r="C54" s="10">
        <v>38</v>
      </c>
      <c r="D54" s="10">
        <v>0</v>
      </c>
      <c r="E54" s="35"/>
      <c r="F54" s="3"/>
      <c r="G54" s="3"/>
      <c r="H54" s="3"/>
      <c r="I54" s="3"/>
      <c r="J54" s="3"/>
      <c r="K54" s="3"/>
    </row>
    <row r="55" spans="1:11" x14ac:dyDescent="0.3">
      <c r="A55" s="14" t="s">
        <v>51</v>
      </c>
      <c r="B55" s="10">
        <v>304</v>
      </c>
      <c r="C55" s="11">
        <v>308</v>
      </c>
      <c r="D55" s="11">
        <f>D39</f>
        <v>363</v>
      </c>
      <c r="E55" s="35"/>
      <c r="F55" s="3"/>
      <c r="G55" s="3"/>
      <c r="H55" s="3"/>
      <c r="I55" s="3"/>
      <c r="J55" s="3"/>
      <c r="K55" s="3"/>
    </row>
    <row r="56" spans="1:11" ht="15.6" x14ac:dyDescent="0.3">
      <c r="A56" s="9" t="s">
        <v>52</v>
      </c>
      <c r="B56" s="10">
        <v>0</v>
      </c>
      <c r="C56" s="10">
        <v>0</v>
      </c>
      <c r="D56" s="10">
        <v>0</v>
      </c>
      <c r="E56" s="35"/>
      <c r="F56" s="3"/>
      <c r="G56" s="3"/>
      <c r="H56" s="3"/>
      <c r="I56" s="3"/>
      <c r="J56" s="3"/>
      <c r="K56" s="3"/>
    </row>
    <row r="57" spans="1:11" ht="15.6" x14ac:dyDescent="0.3">
      <c r="A57" s="9" t="s">
        <v>53</v>
      </c>
      <c r="B57" s="10">
        <v>2959</v>
      </c>
      <c r="C57" s="11">
        <v>2876</v>
      </c>
      <c r="D57" s="11">
        <f>[1]Nájemci!C5/1000</f>
        <v>2934</v>
      </c>
      <c r="I57" s="3"/>
      <c r="J57" s="3"/>
      <c r="K57" s="3"/>
    </row>
    <row r="58" spans="1:11" ht="15.6" x14ac:dyDescent="0.3">
      <c r="A58" s="9" t="s">
        <v>54</v>
      </c>
      <c r="B58" s="10">
        <v>567</v>
      </c>
      <c r="C58" s="11">
        <v>787</v>
      </c>
      <c r="D58" s="11">
        <v>628</v>
      </c>
      <c r="I58" s="3"/>
      <c r="J58" s="3"/>
      <c r="K58" s="3"/>
    </row>
    <row r="59" spans="1:11" ht="15.6" x14ac:dyDescent="0.3">
      <c r="A59" s="9" t="s">
        <v>55</v>
      </c>
      <c r="B59" s="10">
        <v>1</v>
      </c>
      <c r="C59" s="11">
        <v>433</v>
      </c>
      <c r="D59" s="11">
        <v>0</v>
      </c>
      <c r="I59" s="3"/>
      <c r="J59" s="3"/>
      <c r="K59" s="3"/>
    </row>
    <row r="60" spans="1:11" ht="15.6" x14ac:dyDescent="0.3">
      <c r="A60" s="15" t="s">
        <v>56</v>
      </c>
      <c r="B60" s="36">
        <f>SUM(B48:B59)+392</f>
        <v>5029</v>
      </c>
      <c r="C60" s="16">
        <f>SUM(C48:C59)</f>
        <v>5327</v>
      </c>
      <c r="D60" s="16">
        <f>SUM(D48:D59)</f>
        <v>4801</v>
      </c>
      <c r="I60" s="3"/>
      <c r="J60" s="3"/>
      <c r="K60" s="3"/>
    </row>
    <row r="61" spans="1:11" ht="15.6" x14ac:dyDescent="0.3">
      <c r="A61" s="9" t="s">
        <v>57</v>
      </c>
      <c r="B61" s="10">
        <v>19536</v>
      </c>
      <c r="C61" s="11">
        <v>19536</v>
      </c>
      <c r="D61" s="11">
        <f>'[1]Přehled dotací 2019-2020'!K4</f>
        <v>21065</v>
      </c>
      <c r="I61" s="3"/>
      <c r="J61" s="3"/>
      <c r="K61" s="3"/>
    </row>
    <row r="62" spans="1:11" ht="15.6" x14ac:dyDescent="0.3">
      <c r="A62" s="9" t="s">
        <v>58</v>
      </c>
      <c r="B62" s="10">
        <v>4330</v>
      </c>
      <c r="C62" s="11">
        <v>6616</v>
      </c>
      <c r="D62" s="11">
        <f>'[1]Přehled dotací 2019-2020'!J18</f>
        <v>7331</v>
      </c>
      <c r="I62" s="3"/>
      <c r="J62" s="3"/>
      <c r="K62" s="3"/>
    </row>
    <row r="63" spans="1:11" ht="15.6" x14ac:dyDescent="0.3">
      <c r="A63" s="9" t="s">
        <v>59</v>
      </c>
      <c r="B63" s="10">
        <v>3258</v>
      </c>
      <c r="C63" s="11">
        <v>3232</v>
      </c>
      <c r="D63" s="11">
        <f>'[1]Přehled dotací 2019-2020'!K20</f>
        <v>2348</v>
      </c>
      <c r="I63" s="3"/>
      <c r="J63" s="3"/>
      <c r="K63" s="3"/>
    </row>
    <row r="64" spans="1:11" ht="15.6" x14ac:dyDescent="0.3">
      <c r="A64" s="9" t="s">
        <v>60</v>
      </c>
      <c r="B64" s="10">
        <v>4205</v>
      </c>
      <c r="C64" s="11">
        <v>4193</v>
      </c>
      <c r="D64" s="11">
        <f>'[1]Přehled dotací 2019-2020'!K21</f>
        <v>3154</v>
      </c>
      <c r="I64" s="3"/>
      <c r="J64" s="3"/>
      <c r="K64" s="3"/>
    </row>
    <row r="65" spans="1:11" ht="15.6" x14ac:dyDescent="0.3">
      <c r="A65" s="9" t="s">
        <v>61</v>
      </c>
      <c r="B65" s="10">
        <f>1579+366+1500</f>
        <v>3445</v>
      </c>
      <c r="C65" s="11">
        <v>3469</v>
      </c>
      <c r="D65" s="11">
        <f>'[1]Přehled dotací 2019-2020'!K23+'[1]Přehled dotací 2019-2020'!K22+'[1]Přehled dotací 2019-2020'!K25</f>
        <v>5016</v>
      </c>
      <c r="I65" s="3"/>
      <c r="J65" s="3"/>
      <c r="K65" s="3"/>
    </row>
    <row r="66" spans="1:11" ht="15.6" x14ac:dyDescent="0.3">
      <c r="A66" s="15" t="s">
        <v>62</v>
      </c>
      <c r="B66" s="36">
        <f>SUM(B61:B65)</f>
        <v>34774</v>
      </c>
      <c r="C66" s="37">
        <f>SUM(C61:C65)</f>
        <v>37046</v>
      </c>
      <c r="D66" s="37">
        <f>SUM(D61:D65)</f>
        <v>38914</v>
      </c>
    </row>
    <row r="67" spans="1:11" ht="15.6" x14ac:dyDescent="0.3">
      <c r="A67" s="26" t="s">
        <v>63</v>
      </c>
      <c r="B67" s="38">
        <f>B60+B66</f>
        <v>39803</v>
      </c>
      <c r="C67" s="27">
        <f>C60+C66</f>
        <v>42373</v>
      </c>
      <c r="D67" s="27">
        <f>D66+D60</f>
        <v>43715</v>
      </c>
    </row>
    <row r="68" spans="1:11" ht="15.6" x14ac:dyDescent="0.3">
      <c r="A68" s="39" t="s">
        <v>64</v>
      </c>
      <c r="B68" s="40">
        <f>B67-B44</f>
        <v>0</v>
      </c>
      <c r="C68" s="41">
        <f>C67-C44</f>
        <v>-288</v>
      </c>
      <c r="D68" s="41">
        <f>D67-D44</f>
        <v>0</v>
      </c>
    </row>
    <row r="70" spans="1:11" x14ac:dyDescent="0.3">
      <c r="A70" s="42" t="s">
        <v>65</v>
      </c>
      <c r="C70" s="44"/>
      <c r="D70" s="44"/>
    </row>
  </sheetData>
  <mergeCells count="2">
    <mergeCell ref="A4:D4"/>
    <mergeCell ref="A3:D3"/>
  </mergeCells>
  <pageMargins left="0.70866141732283472" right="0.70866141732283472" top="0.39370078740157483" bottom="0.3937007874015748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9"/>
  <sheetViews>
    <sheetView topLeftCell="A19" workbookViewId="0">
      <selection activeCell="A33" sqref="A33:D33"/>
    </sheetView>
  </sheetViews>
  <sheetFormatPr defaultRowHeight="14.4" x14ac:dyDescent="0.3"/>
  <cols>
    <col min="1" max="1" width="61" customWidth="1"/>
    <col min="2" max="2" width="12.77734375" style="46" customWidth="1"/>
    <col min="3" max="5" width="12.77734375" customWidth="1"/>
    <col min="6" max="6" width="35.77734375" style="56" customWidth="1"/>
    <col min="7" max="7" width="27.5546875" style="3" customWidth="1"/>
    <col min="8" max="16384" width="8.88671875" style="3"/>
  </cols>
  <sheetData>
    <row r="1" spans="1:7" ht="15.6" x14ac:dyDescent="0.3">
      <c r="A1" s="45" t="s">
        <v>66</v>
      </c>
      <c r="B1" s="2"/>
      <c r="C1" s="2"/>
      <c r="D1" s="2"/>
      <c r="E1" s="47"/>
      <c r="F1" s="3"/>
      <c r="G1" s="4"/>
    </row>
    <row r="2" spans="1:7" ht="15.6" x14ac:dyDescent="0.3">
      <c r="B2" s="2"/>
      <c r="C2" s="2"/>
      <c r="D2" s="2"/>
      <c r="E2" s="47"/>
      <c r="F2" s="3"/>
      <c r="G2" s="4"/>
    </row>
    <row r="3" spans="1:7" ht="15.6" x14ac:dyDescent="0.3">
      <c r="A3" s="45" t="s">
        <v>67</v>
      </c>
      <c r="B3" s="2"/>
      <c r="C3" s="2"/>
      <c r="D3" s="2"/>
      <c r="E3" s="47"/>
      <c r="F3" s="3"/>
      <c r="G3" s="4"/>
    </row>
    <row r="4" spans="1:7" ht="15.6" x14ac:dyDescent="0.3">
      <c r="A4" s="5"/>
      <c r="B4" s="7"/>
      <c r="C4" s="7"/>
      <c r="D4" s="7"/>
      <c r="E4" s="48"/>
      <c r="F4" s="5"/>
    </row>
    <row r="5" spans="1:7" ht="54.6" customHeight="1" x14ac:dyDescent="0.3">
      <c r="A5" s="49" t="s">
        <v>2</v>
      </c>
      <c r="B5" s="50" t="s">
        <v>68</v>
      </c>
      <c r="C5" s="50" t="s">
        <v>69</v>
      </c>
      <c r="D5" s="50" t="s">
        <v>70</v>
      </c>
      <c r="E5" s="51"/>
      <c r="F5" s="3"/>
    </row>
    <row r="6" spans="1:7" ht="15.6" x14ac:dyDescent="0.3">
      <c r="A6" s="9" t="s">
        <v>71</v>
      </c>
      <c r="B6" s="11">
        <v>1717</v>
      </c>
      <c r="C6" s="11">
        <v>1350</v>
      </c>
      <c r="D6" s="11">
        <v>1400</v>
      </c>
      <c r="E6" s="52"/>
      <c r="F6" s="3"/>
    </row>
    <row r="7" spans="1:7" ht="15.6" x14ac:dyDescent="0.3">
      <c r="A7" s="9" t="s">
        <v>72</v>
      </c>
      <c r="B7" s="11">
        <v>395</v>
      </c>
      <c r="C7" s="11">
        <v>400</v>
      </c>
      <c r="D7" s="11">
        <v>420</v>
      </c>
      <c r="E7" s="52"/>
      <c r="F7" s="3"/>
    </row>
    <row r="8" spans="1:7" ht="15.6" x14ac:dyDescent="0.3">
      <c r="A8" s="9" t="s">
        <v>73</v>
      </c>
      <c r="B8" s="11">
        <v>343</v>
      </c>
      <c r="C8" s="11">
        <v>180</v>
      </c>
      <c r="D8" s="11">
        <v>120</v>
      </c>
      <c r="E8" s="52"/>
      <c r="F8" s="3"/>
    </row>
    <row r="9" spans="1:7" ht="15.6" x14ac:dyDescent="0.3">
      <c r="A9" s="9" t="s">
        <v>74</v>
      </c>
      <c r="B9" s="11">
        <v>5306</v>
      </c>
      <c r="C9" s="11">
        <v>4300</v>
      </c>
      <c r="D9" s="11">
        <v>4300</v>
      </c>
      <c r="E9" s="52"/>
      <c r="F9" s="12"/>
    </row>
    <row r="10" spans="1:7" ht="15.6" x14ac:dyDescent="0.3">
      <c r="A10" s="9" t="s">
        <v>25</v>
      </c>
      <c r="B10" s="10">
        <v>140</v>
      </c>
      <c r="C10" s="10">
        <v>140</v>
      </c>
      <c r="D10" s="10">
        <v>140</v>
      </c>
      <c r="E10" s="53"/>
      <c r="F10" s="13"/>
    </row>
    <row r="11" spans="1:7" ht="15.6" x14ac:dyDescent="0.3">
      <c r="A11" s="9" t="s">
        <v>28</v>
      </c>
      <c r="B11" s="10">
        <v>170</v>
      </c>
      <c r="C11" s="10">
        <v>170</v>
      </c>
      <c r="D11" s="10">
        <v>170</v>
      </c>
      <c r="E11" s="52"/>
      <c r="F11" s="13"/>
      <c r="G11" s="7"/>
    </row>
    <row r="12" spans="1:7" ht="15.6" x14ac:dyDescent="0.3">
      <c r="A12" s="9" t="s">
        <v>29</v>
      </c>
      <c r="B12" s="10">
        <v>95</v>
      </c>
      <c r="C12" s="10">
        <v>100</v>
      </c>
      <c r="D12" s="10">
        <v>100</v>
      </c>
      <c r="E12" s="52"/>
      <c r="F12" s="13"/>
      <c r="G12" s="7"/>
    </row>
    <row r="13" spans="1:7" ht="15.6" x14ac:dyDescent="0.3">
      <c r="A13" s="9" t="s">
        <v>30</v>
      </c>
      <c r="B13" s="10">
        <v>688</v>
      </c>
      <c r="C13" s="10">
        <v>700</v>
      </c>
      <c r="D13" s="10">
        <v>700</v>
      </c>
      <c r="E13" s="52"/>
      <c r="F13" s="13"/>
      <c r="G13" s="7"/>
    </row>
    <row r="14" spans="1:7" ht="15.6" x14ac:dyDescent="0.3">
      <c r="A14" s="15" t="s">
        <v>31</v>
      </c>
      <c r="B14" s="16">
        <v>8854</v>
      </c>
      <c r="C14" s="16">
        <v>7340</v>
      </c>
      <c r="D14" s="16">
        <v>7350</v>
      </c>
      <c r="E14" s="52"/>
      <c r="F14" s="17"/>
      <c r="G14" s="7"/>
    </row>
    <row r="15" spans="1:7" ht="15.6" x14ac:dyDescent="0.3">
      <c r="A15" s="15" t="s">
        <v>40</v>
      </c>
      <c r="B15" s="16">
        <v>34861</v>
      </c>
      <c r="C15" s="16">
        <v>34900</v>
      </c>
      <c r="D15" s="16">
        <v>34900</v>
      </c>
      <c r="E15" s="54"/>
      <c r="F15" s="21"/>
    </row>
    <row r="16" spans="1:7" ht="15.6" x14ac:dyDescent="0.3">
      <c r="A16" s="26" t="s">
        <v>43</v>
      </c>
      <c r="B16" s="27">
        <v>43715</v>
      </c>
      <c r="C16" s="27">
        <v>42240</v>
      </c>
      <c r="D16" s="27">
        <v>42250</v>
      </c>
      <c r="E16" s="52"/>
      <c r="F16" s="13"/>
    </row>
    <row r="17" spans="1:9" ht="15.6" x14ac:dyDescent="0.3">
      <c r="A17" s="28"/>
      <c r="B17" s="30"/>
      <c r="C17" s="30"/>
      <c r="D17" s="30"/>
      <c r="E17" s="52"/>
      <c r="F17" s="13"/>
    </row>
    <row r="18" spans="1:9" ht="15.6" x14ac:dyDescent="0.3">
      <c r="A18" s="31"/>
      <c r="B18" s="33"/>
      <c r="C18" s="33"/>
      <c r="D18" s="33"/>
      <c r="E18" s="52"/>
      <c r="F18" s="12"/>
      <c r="G18" s="34"/>
      <c r="H18" s="34"/>
      <c r="I18" s="34"/>
    </row>
    <row r="19" spans="1:9" ht="26.4" x14ac:dyDescent="0.3">
      <c r="A19" s="49" t="s">
        <v>2</v>
      </c>
      <c r="B19" s="50" t="s">
        <v>68</v>
      </c>
      <c r="C19" s="50" t="s">
        <v>69</v>
      </c>
      <c r="D19" s="50" t="s">
        <v>70</v>
      </c>
      <c r="E19" s="51"/>
      <c r="F19" s="3"/>
    </row>
    <row r="20" spans="1:9" ht="15.6" x14ac:dyDescent="0.3">
      <c r="A20" s="9" t="s">
        <v>75</v>
      </c>
      <c r="B20" s="10">
        <v>633</v>
      </c>
      <c r="C20" s="10">
        <v>620</v>
      </c>
      <c r="D20" s="10">
        <v>620</v>
      </c>
      <c r="E20" s="3"/>
      <c r="F20" s="52"/>
      <c r="G20" s="13"/>
      <c r="H20" s="7"/>
    </row>
    <row r="21" spans="1:9" ht="15.6" x14ac:dyDescent="0.3">
      <c r="A21" s="9" t="s">
        <v>55</v>
      </c>
      <c r="B21" s="10">
        <v>4168</v>
      </c>
      <c r="C21" s="10">
        <v>4020</v>
      </c>
      <c r="D21" s="10">
        <v>4030</v>
      </c>
      <c r="E21" s="3"/>
      <c r="F21" s="48"/>
    </row>
    <row r="22" spans="1:9" ht="15.6" x14ac:dyDescent="0.3">
      <c r="A22" s="15" t="s">
        <v>56</v>
      </c>
      <c r="B22" s="16">
        <v>4801</v>
      </c>
      <c r="C22" s="16">
        <v>4640</v>
      </c>
      <c r="D22" s="16">
        <v>4650</v>
      </c>
      <c r="E22" s="51"/>
      <c r="F22" s="3"/>
    </row>
    <row r="23" spans="1:9" ht="15.6" x14ac:dyDescent="0.3">
      <c r="A23" s="9" t="s">
        <v>57</v>
      </c>
      <c r="B23" s="10">
        <v>21065</v>
      </c>
      <c r="C23" s="10">
        <v>21100</v>
      </c>
      <c r="D23" s="10">
        <v>21100</v>
      </c>
      <c r="E23" s="48"/>
      <c r="F23" s="3"/>
    </row>
    <row r="24" spans="1:9" ht="15.6" x14ac:dyDescent="0.3">
      <c r="A24" s="9" t="s">
        <v>58</v>
      </c>
      <c r="B24" s="10">
        <v>7331</v>
      </c>
      <c r="C24" s="10">
        <v>6500</v>
      </c>
      <c r="D24" s="10">
        <v>6500</v>
      </c>
      <c r="E24" s="55"/>
      <c r="F24" s="3"/>
    </row>
    <row r="25" spans="1:9" ht="15.6" x14ac:dyDescent="0.3">
      <c r="A25" s="9" t="s">
        <v>76</v>
      </c>
      <c r="B25" s="10">
        <v>10518</v>
      </c>
      <c r="C25" s="10">
        <v>10000</v>
      </c>
      <c r="D25" s="10">
        <v>10000</v>
      </c>
      <c r="E25" s="48"/>
      <c r="F25" s="3"/>
    </row>
    <row r="26" spans="1:9" ht="15.6" x14ac:dyDescent="0.3">
      <c r="A26" s="15" t="s">
        <v>62</v>
      </c>
      <c r="B26" s="37">
        <v>38914</v>
      </c>
      <c r="C26" s="37">
        <v>37600</v>
      </c>
      <c r="D26" s="37">
        <v>37600</v>
      </c>
      <c r="E26" s="56"/>
      <c r="F26" s="3"/>
    </row>
    <row r="27" spans="1:9" ht="15.6" x14ac:dyDescent="0.3">
      <c r="A27" s="26" t="s">
        <v>63</v>
      </c>
      <c r="B27" s="27">
        <v>43715</v>
      </c>
      <c r="C27" s="27">
        <v>42240</v>
      </c>
      <c r="D27" s="27">
        <v>42250</v>
      </c>
      <c r="E27" s="57"/>
      <c r="F27" s="3"/>
    </row>
    <row r="28" spans="1:9" ht="15.6" x14ac:dyDescent="0.3">
      <c r="A28" s="39" t="s">
        <v>64</v>
      </c>
      <c r="B28" s="41">
        <v>0</v>
      </c>
      <c r="C28" s="41">
        <v>0</v>
      </c>
      <c r="D28" s="41">
        <v>0</v>
      </c>
      <c r="E28" s="56"/>
      <c r="F28" s="3"/>
    </row>
    <row r="29" spans="1:9" x14ac:dyDescent="0.3">
      <c r="B29" s="44"/>
      <c r="C29" s="44"/>
      <c r="D29" s="44"/>
      <c r="E29" s="56"/>
      <c r="F29" s="3"/>
    </row>
    <row r="30" spans="1:9" x14ac:dyDescent="0.3">
      <c r="A30" s="42" t="s">
        <v>65</v>
      </c>
      <c r="B30"/>
      <c r="E30" s="56"/>
      <c r="F30" s="3"/>
    </row>
    <row r="31" spans="1:9" x14ac:dyDescent="0.3">
      <c r="B31" s="44"/>
      <c r="C31" s="44"/>
      <c r="D31" s="44"/>
      <c r="E31" s="56"/>
      <c r="F31" s="3"/>
    </row>
    <row r="32" spans="1:9" x14ac:dyDescent="0.3">
      <c r="A32" s="58" t="s">
        <v>77</v>
      </c>
      <c r="B32"/>
      <c r="E32" s="56"/>
      <c r="F32" s="3"/>
    </row>
    <row r="33" spans="1:16383" ht="103.8" customHeight="1" x14ac:dyDescent="0.3">
      <c r="A33" s="62" t="s">
        <v>78</v>
      </c>
      <c r="B33" s="62"/>
      <c r="C33" s="62"/>
      <c r="D33" s="62"/>
      <c r="E33" s="56"/>
      <c r="F33" s="3"/>
    </row>
    <row r="34" spans="1:16383" s="56" customFormat="1" x14ac:dyDescent="0.3">
      <c r="A34" s="59"/>
      <c r="B34" s="59"/>
      <c r="C34" s="59"/>
      <c r="D34" s="59"/>
      <c r="E34" s="5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  <c r="XFC34" s="3"/>
    </row>
    <row r="35" spans="1:16383" s="56" customFormat="1" x14ac:dyDescent="0.3">
      <c r="A35" s="59"/>
      <c r="B35" s="59"/>
      <c r="C35" s="59"/>
      <c r="D35" s="59"/>
      <c r="E35" s="5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</row>
    <row r="36" spans="1:16383" s="56" customFormat="1" x14ac:dyDescent="0.3">
      <c r="A36" s="59"/>
      <c r="B36" s="59"/>
      <c r="C36" s="59"/>
      <c r="D36" s="59"/>
      <c r="E36" s="5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</row>
    <row r="37" spans="1:16383" s="56" customFormat="1" x14ac:dyDescent="0.3">
      <c r="A37" s="59"/>
      <c r="B37" s="59"/>
      <c r="C37" s="59"/>
      <c r="D37" s="59"/>
      <c r="E37" s="5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  <c r="XFB37" s="3"/>
      <c r="XFC37" s="3"/>
    </row>
    <row r="39" spans="1:16383" s="56" customFormat="1" x14ac:dyDescent="0.3">
      <c r="A39" s="43"/>
      <c r="B39" s="46"/>
      <c r="C39"/>
      <c r="D39"/>
      <c r="E3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3"/>
    </row>
  </sheetData>
  <mergeCells count="1">
    <mergeCell ref="A33:D33"/>
  </mergeCells>
  <pageMargins left="0.70866141732283472" right="0.70866141732283472" top="0.39370078740157483" bottom="0.3937007874015748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2020</vt:lpstr>
      <vt:lpstr>Výhled 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Otáhalíková</dc:creator>
  <cp:lastModifiedBy>Hana Otáhalíková</cp:lastModifiedBy>
  <cp:lastPrinted>2020-04-07T14:28:58Z</cp:lastPrinted>
  <dcterms:created xsi:type="dcterms:W3CDTF">2020-04-07T14:17:46Z</dcterms:created>
  <dcterms:modified xsi:type="dcterms:W3CDTF">2020-04-14T09:15:43Z</dcterms:modified>
</cp:coreProperties>
</file>